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https://highlandsrecgov.sharepoint.com/sites/InformationStore/Shared Documents/Public/GM/BOD/Special Meetings &amp; Strategy Sessions/Strategy Session 2026/"/>
    </mc:Choice>
  </mc:AlternateContent>
  <xr:revisionPtr revIDLastSave="1832" documentId="8_{6D9F3517-1B24-4D36-8EC8-E24584214007}" xr6:coauthVersionLast="47" xr6:coauthVersionMax="47" xr10:uidLastSave="{7EF8B9FE-B3A8-42F9-B3C4-C300AC24BF52}"/>
  <bookViews>
    <workbookView xWindow="-108" yWindow="-108" windowWidth="27096" windowHeight="16296" xr2:uid="{00000000-000D-0000-FFFF-FFFF00000000}"/>
  </bookViews>
  <sheets>
    <sheet name="FY 24-25" sheetId="8" r:id="rId1"/>
    <sheet name="Fixed Asset FY89-24" sheetId="13" r:id="rId2"/>
    <sheet name="FY 23-24" sheetId="12" r:id="rId3"/>
    <sheet name="FY 22-23" sheetId="11" r:id="rId4"/>
  </sheets>
  <externalReferences>
    <externalReference r:id="rId5"/>
  </externalReferences>
  <definedNames>
    <definedName name="_xlnm.Print_Area" localSheetId="0">'FY 24-25'!$A$2:$AD$142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3" i="13" l="1"/>
  <c r="O89" i="13"/>
  <c r="N89" i="13"/>
  <c r="I89" i="13"/>
  <c r="J89" i="13"/>
  <c r="F89" i="13"/>
  <c r="O88" i="13"/>
  <c r="N88" i="13"/>
  <c r="I88" i="13"/>
  <c r="J88" i="13"/>
  <c r="F88" i="13"/>
  <c r="O87" i="13"/>
  <c r="N87" i="13"/>
  <c r="I87" i="13"/>
  <c r="J87" i="13"/>
  <c r="F87" i="13"/>
  <c r="O90" i="13"/>
  <c r="N90" i="13"/>
  <c r="I90" i="13"/>
  <c r="J90" i="13"/>
  <c r="F90" i="13"/>
  <c r="O91" i="13"/>
  <c r="N91" i="13"/>
  <c r="I91" i="13"/>
  <c r="J91" i="13"/>
  <c r="F91" i="13"/>
  <c r="O92" i="13"/>
  <c r="N92" i="13"/>
  <c r="I92" i="13"/>
  <c r="J92" i="13"/>
  <c r="F92" i="13"/>
  <c r="O93" i="13"/>
  <c r="N93" i="13"/>
  <c r="I93" i="13"/>
  <c r="J93" i="13"/>
  <c r="F93" i="13"/>
  <c r="O94" i="13"/>
  <c r="N94" i="13"/>
  <c r="F94" i="13"/>
  <c r="O95" i="13"/>
  <c r="N95" i="13"/>
  <c r="F95" i="13"/>
  <c r="O96" i="13"/>
  <c r="N96" i="13"/>
  <c r="F96" i="13"/>
  <c r="O97" i="13"/>
  <c r="N97" i="13"/>
  <c r="F97" i="13"/>
  <c r="O98" i="13"/>
  <c r="N98" i="13"/>
  <c r="F98" i="13"/>
  <c r="O99" i="13"/>
  <c r="N99" i="13"/>
  <c r="O100" i="13"/>
  <c r="N100" i="13"/>
  <c r="F100" i="13"/>
  <c r="O101" i="13"/>
  <c r="N101" i="13"/>
  <c r="O102" i="13"/>
  <c r="N102" i="13"/>
  <c r="O103" i="13"/>
  <c r="N103" i="13"/>
  <c r="O104" i="13"/>
  <c r="N104" i="13"/>
  <c r="O105" i="13"/>
  <c r="N105" i="13"/>
  <c r="O106" i="13"/>
  <c r="N106" i="13"/>
  <c r="O107" i="13"/>
  <c r="N107" i="13"/>
  <c r="I107" i="13"/>
  <c r="J107" i="13"/>
  <c r="F107" i="13"/>
  <c r="O108" i="13"/>
  <c r="N108" i="13"/>
  <c r="O109" i="13"/>
  <c r="N109" i="13"/>
  <c r="O110" i="13"/>
  <c r="N110" i="13"/>
  <c r="O111" i="13"/>
  <c r="N111" i="13"/>
  <c r="F111" i="13"/>
  <c r="O113" i="13"/>
  <c r="N113" i="13"/>
  <c r="O112" i="13"/>
  <c r="N112" i="13"/>
  <c r="C73" i="13"/>
  <c r="J47" i="13"/>
  <c r="I48" i="13"/>
  <c r="J48" i="13"/>
  <c r="F48" i="13"/>
  <c r="O49" i="13"/>
  <c r="N49" i="13"/>
  <c r="I49" i="13"/>
  <c r="J49" i="13"/>
  <c r="F49" i="13"/>
  <c r="O50" i="13"/>
  <c r="N50" i="13"/>
  <c r="I50" i="13"/>
  <c r="J50" i="13"/>
  <c r="F50" i="13"/>
  <c r="O51" i="13"/>
  <c r="N51" i="13"/>
  <c r="I51" i="13"/>
  <c r="J51" i="13"/>
  <c r="F51" i="13"/>
  <c r="O52" i="13"/>
  <c r="N52" i="13"/>
  <c r="F52" i="13"/>
  <c r="O53" i="13"/>
  <c r="N53" i="13"/>
  <c r="I53" i="13"/>
  <c r="J53" i="13"/>
  <c r="F53" i="13"/>
  <c r="O54" i="13"/>
  <c r="N54" i="13"/>
  <c r="I54" i="13"/>
  <c r="J54" i="13"/>
  <c r="F54" i="13"/>
  <c r="O55" i="13"/>
  <c r="N55" i="13"/>
  <c r="I55" i="13"/>
  <c r="J55" i="13"/>
  <c r="F55" i="13"/>
  <c r="O59" i="13"/>
  <c r="N59" i="13"/>
  <c r="I59" i="13"/>
  <c r="J59" i="13"/>
  <c r="F59" i="13"/>
  <c r="O58" i="13"/>
  <c r="N58" i="13"/>
  <c r="I58" i="13"/>
  <c r="J58" i="13"/>
  <c r="F58" i="13"/>
  <c r="O57" i="13"/>
  <c r="N57" i="13"/>
  <c r="I57" i="13"/>
  <c r="J57" i="13"/>
  <c r="F57" i="13"/>
  <c r="O56" i="13"/>
  <c r="N56" i="13"/>
  <c r="I56" i="13"/>
  <c r="J56" i="13"/>
  <c r="F56" i="13"/>
  <c r="O62" i="13"/>
  <c r="N62" i="13"/>
  <c r="I62" i="13"/>
  <c r="J62" i="13"/>
  <c r="F62" i="13"/>
  <c r="O60" i="13"/>
  <c r="N60" i="13"/>
  <c r="I60" i="13"/>
  <c r="J60" i="13"/>
  <c r="F60" i="13"/>
  <c r="O61" i="13"/>
  <c r="N61" i="13"/>
  <c r="J61" i="13"/>
  <c r="I61" i="13"/>
  <c r="F61" i="13"/>
  <c r="O63" i="13"/>
  <c r="N63" i="13"/>
  <c r="I63" i="13"/>
  <c r="J63" i="13"/>
  <c r="F63" i="13"/>
  <c r="O64" i="13"/>
  <c r="N64" i="13"/>
  <c r="I64" i="13"/>
  <c r="J64" i="13"/>
  <c r="F64" i="13"/>
  <c r="O65" i="13"/>
  <c r="N65" i="13"/>
  <c r="I65" i="13"/>
  <c r="J65" i="13"/>
  <c r="F65" i="13"/>
  <c r="O66" i="13"/>
  <c r="N66" i="13"/>
  <c r="I66" i="13"/>
  <c r="J66" i="13"/>
  <c r="F66" i="13"/>
  <c r="O69" i="13"/>
  <c r="N69" i="13"/>
  <c r="F69" i="13"/>
  <c r="O67" i="13"/>
  <c r="N67" i="13"/>
  <c r="I67" i="13"/>
  <c r="J67" i="13"/>
  <c r="F67" i="13"/>
  <c r="O68" i="13"/>
  <c r="N68" i="13"/>
  <c r="F68" i="13"/>
  <c r="C44" i="13"/>
  <c r="O10" i="13"/>
  <c r="N10" i="13"/>
  <c r="I10" i="13"/>
  <c r="C10" i="13"/>
  <c r="O11" i="13"/>
  <c r="N11" i="13"/>
  <c r="I11" i="13"/>
  <c r="J11" i="13"/>
  <c r="F11" i="13"/>
  <c r="O12" i="13"/>
  <c r="N12" i="13"/>
  <c r="I12" i="13"/>
  <c r="J12" i="13"/>
  <c r="F12" i="13"/>
  <c r="O14" i="13"/>
  <c r="N14" i="13"/>
  <c r="I14" i="13"/>
  <c r="J14" i="13"/>
  <c r="F14" i="13"/>
  <c r="O13" i="13"/>
  <c r="N13" i="13"/>
  <c r="I13" i="13"/>
  <c r="J13" i="13"/>
  <c r="F13" i="13"/>
  <c r="O15" i="13"/>
  <c r="N15" i="13"/>
  <c r="I15" i="13"/>
  <c r="J15" i="13"/>
  <c r="F15" i="13"/>
  <c r="O16" i="13"/>
  <c r="N16" i="13"/>
  <c r="J16" i="13"/>
  <c r="I16" i="13"/>
  <c r="F16" i="13"/>
  <c r="O17" i="13"/>
  <c r="N17" i="13"/>
  <c r="I17" i="13"/>
  <c r="J17" i="13"/>
  <c r="F17" i="13"/>
  <c r="O18" i="13"/>
  <c r="N18" i="13"/>
  <c r="I18" i="13"/>
  <c r="J18" i="13"/>
  <c r="F18" i="13"/>
  <c r="O19" i="13"/>
  <c r="N19" i="13"/>
  <c r="I19" i="13"/>
  <c r="J19" i="13"/>
  <c r="F19" i="13"/>
  <c r="O21" i="13"/>
  <c r="N21" i="13"/>
  <c r="F21" i="13"/>
  <c r="O20" i="13"/>
  <c r="N20" i="13"/>
  <c r="I20" i="13"/>
  <c r="J20" i="13"/>
  <c r="F20" i="13"/>
  <c r="O23" i="13"/>
  <c r="N23" i="13"/>
  <c r="I23" i="13"/>
  <c r="J23" i="13"/>
  <c r="F23" i="13"/>
  <c r="O22" i="13"/>
  <c r="N22" i="13"/>
  <c r="I22" i="13"/>
  <c r="J22" i="13"/>
  <c r="F22" i="13"/>
  <c r="O24" i="13"/>
  <c r="N24" i="13"/>
  <c r="I24" i="13"/>
  <c r="J24" i="13"/>
  <c r="F24" i="13"/>
  <c r="O25" i="13"/>
  <c r="N25" i="13"/>
  <c r="I25" i="13"/>
  <c r="J25" i="13"/>
  <c r="F25" i="13"/>
  <c r="O27" i="13"/>
  <c r="N27" i="13"/>
  <c r="F27" i="13"/>
  <c r="O30" i="13"/>
  <c r="N30" i="13"/>
  <c r="I30" i="13"/>
  <c r="J30" i="13"/>
  <c r="F30" i="13"/>
  <c r="O29" i="13"/>
  <c r="N29" i="13"/>
  <c r="F29" i="13"/>
  <c r="O28" i="13"/>
  <c r="N28" i="13"/>
  <c r="I28" i="13"/>
  <c r="J28" i="13"/>
  <c r="F28" i="13"/>
  <c r="O33" i="13"/>
  <c r="N33" i="13"/>
  <c r="I33" i="13"/>
  <c r="J33" i="13"/>
  <c r="F33" i="13"/>
  <c r="O32" i="13"/>
  <c r="N32" i="13"/>
  <c r="F32" i="13"/>
  <c r="O26" i="13"/>
  <c r="N26" i="13"/>
  <c r="I26" i="13"/>
  <c r="J26" i="13"/>
  <c r="F26" i="13"/>
  <c r="O31" i="13"/>
  <c r="N31" i="13"/>
  <c r="I31" i="13"/>
  <c r="J31" i="13"/>
  <c r="F31" i="13"/>
  <c r="O35" i="13"/>
  <c r="N35" i="13"/>
  <c r="I35" i="13"/>
  <c r="J35" i="13"/>
  <c r="F35" i="13"/>
  <c r="O34" i="13"/>
  <c r="N34" i="13"/>
  <c r="I34" i="13"/>
  <c r="J34" i="13"/>
  <c r="F34" i="13"/>
  <c r="O37" i="13"/>
  <c r="N37" i="13"/>
  <c r="F37" i="13"/>
  <c r="O38" i="13"/>
  <c r="N38" i="13"/>
  <c r="J38" i="13"/>
  <c r="I38" i="13"/>
  <c r="F38" i="13"/>
  <c r="O39" i="13"/>
  <c r="N39" i="13"/>
  <c r="I39" i="13"/>
  <c r="J39" i="13"/>
  <c r="F39" i="13"/>
  <c r="O36" i="13"/>
  <c r="N36" i="13"/>
  <c r="F36" i="13"/>
  <c r="O40" i="13"/>
  <c r="N40" i="13"/>
  <c r="F40" i="13"/>
  <c r="C75" i="13"/>
  <c r="C80" i="13"/>
  <c r="F123" i="13"/>
  <c r="F73" i="13"/>
  <c r="J10" i="13"/>
  <c r="C125" i="13"/>
  <c r="F10" i="13"/>
  <c r="F44" i="13"/>
  <c r="F75" i="13"/>
  <c r="H37" i="13"/>
  <c r="H40" i="13"/>
  <c r="H96" i="13"/>
  <c r="H103" i="13"/>
  <c r="H98" i="13"/>
  <c r="H21" i="13"/>
  <c r="H112" i="13"/>
  <c r="H36" i="13"/>
  <c r="H95" i="13"/>
  <c r="H104" i="13"/>
  <c r="H52" i="13"/>
  <c r="H99" i="13"/>
  <c r="H101" i="13"/>
  <c r="H108" i="13"/>
  <c r="H105" i="13"/>
  <c r="H97" i="13"/>
  <c r="H29" i="13"/>
  <c r="H68" i="13"/>
  <c r="H102" i="13"/>
  <c r="H100" i="13"/>
  <c r="H113" i="13"/>
  <c r="H110" i="13"/>
  <c r="H32" i="13"/>
  <c r="H27" i="13"/>
  <c r="H69" i="13"/>
  <c r="H109" i="13"/>
  <c r="H111" i="13"/>
  <c r="H106" i="13"/>
  <c r="H94" i="13"/>
  <c r="H123" i="13" l="1"/>
  <c r="I94" i="13"/>
  <c r="I106" i="13"/>
  <c r="J106" i="13" s="1"/>
  <c r="I111" i="13"/>
  <c r="J111" i="13" s="1"/>
  <c r="I109" i="13"/>
  <c r="J109" i="13" s="1"/>
  <c r="I69" i="13"/>
  <c r="J69" i="13" s="1"/>
  <c r="I27" i="13"/>
  <c r="J27" i="13" s="1"/>
  <c r="I32" i="13"/>
  <c r="J32" i="13" s="1"/>
  <c r="I110" i="13"/>
  <c r="J110" i="13" s="1"/>
  <c r="I113" i="13"/>
  <c r="J113" i="13" s="1"/>
  <c r="I100" i="13"/>
  <c r="J100" i="13" s="1"/>
  <c r="I102" i="13"/>
  <c r="J102" i="13" s="1"/>
  <c r="I68" i="13"/>
  <c r="J68" i="13" s="1"/>
  <c r="I29" i="13"/>
  <c r="J29" i="13" s="1"/>
  <c r="I97" i="13"/>
  <c r="J97" i="13" s="1"/>
  <c r="I105" i="13"/>
  <c r="J105" i="13" s="1"/>
  <c r="I108" i="13"/>
  <c r="J108" i="13" s="1"/>
  <c r="I101" i="13"/>
  <c r="J101" i="13" s="1"/>
  <c r="I99" i="13"/>
  <c r="J99" i="13" s="1"/>
  <c r="I52" i="13"/>
  <c r="H73" i="13"/>
  <c r="I104" i="13"/>
  <c r="J104" i="13" s="1"/>
  <c r="I95" i="13"/>
  <c r="J95" i="13" s="1"/>
  <c r="I36" i="13"/>
  <c r="I112" i="13"/>
  <c r="J112" i="13" s="1"/>
  <c r="H44" i="13"/>
  <c r="I21" i="13"/>
  <c r="I98" i="13"/>
  <c r="J98" i="13" s="1"/>
  <c r="I103" i="13"/>
  <c r="J103" i="13" s="1"/>
  <c r="I96" i="13"/>
  <c r="J96" i="13" s="1"/>
  <c r="I40" i="13"/>
  <c r="I37" i="13"/>
  <c r="J37" i="13" s="1"/>
  <c r="H75" i="13" l="1"/>
  <c r="I73" i="13"/>
  <c r="J52" i="13"/>
  <c r="J73" i="13" s="1"/>
  <c r="J21" i="13"/>
  <c r="J44" i="13" s="1"/>
  <c r="I44" i="13"/>
  <c r="I123" i="13"/>
  <c r="J94" i="13"/>
  <c r="J123" i="13" s="1"/>
  <c r="J125" i="13" s="1"/>
  <c r="I125" i="13" l="1"/>
  <c r="J75" i="13"/>
  <c r="J80" i="13" s="1"/>
  <c r="I75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tc={9AD9F17C-9F66-4012-B702-95BC257A7189}</author>
  </authors>
  <commentList>
    <comment ref="C5" authorId="0" shapeId="0" xr:uid="{9AD9F17C-9F66-4012-B702-95BC257A7189}">
      <text>
        <t>[Threaded comment]
Your version of Excel allows you to read this threaded comment; however, any edits to it will get removed if the file is opened in a newer version of Excel. Learn more: https://go.microsoft.com/fwlink/?linkid=870924
Comment:
    @Tamsen Burke, GM Direct Main building roof</t>
      </text>
    </comment>
  </commentList>
</comments>
</file>

<file path=xl/sharedStrings.xml><?xml version="1.0" encoding="utf-8"?>
<sst xmlns="http://schemas.openxmlformats.org/spreadsheetml/2006/main" count="853" uniqueCount="405">
  <si>
    <t>Study/Planning</t>
  </si>
  <si>
    <t>Purse Partnership /Funding</t>
  </si>
  <si>
    <t>Functional Area</t>
  </si>
  <si>
    <t>Project Name</t>
  </si>
  <si>
    <t>Project Description</t>
  </si>
  <si>
    <t>Construction Acquisition Date</t>
  </si>
  <si>
    <t>Replace Date</t>
  </si>
  <si>
    <t>Useful Life (Yrs)</t>
  </si>
  <si>
    <t>Remaining Useful Life (Yrs)</t>
  </si>
  <si>
    <t>Subsequent
Maintenance</t>
  </si>
  <si>
    <t>Actual Cost</t>
  </si>
  <si>
    <t>Replacement Cost Estimate (Low)</t>
  </si>
  <si>
    <t>Replacement Cost Estimate (High)</t>
  </si>
  <si>
    <t>Projected Year Completion</t>
  </si>
  <si>
    <t>Maint/CF/CIP</t>
  </si>
  <si>
    <t>In-House (H) or
Out Source (O)</t>
  </si>
  <si>
    <t>Notes</t>
  </si>
  <si>
    <t>Existing Deficincies - Standard /Compliance</t>
  </si>
  <si>
    <t>Operation &amp; Maintenance</t>
  </si>
  <si>
    <t>R&amp;R 
Lifecycle Plans</t>
  </si>
  <si>
    <t>New Project</t>
  </si>
  <si>
    <t>Adopt Need to Service Level</t>
  </si>
  <si>
    <t>Supports HRD Mission Criteria</t>
  </si>
  <si>
    <t>Impact to Operating Budget 
(Low-1; High -5)</t>
  </si>
  <si>
    <t>Research</t>
  </si>
  <si>
    <t>Buildings &amp; Land</t>
  </si>
  <si>
    <t>Strategic Priorities</t>
  </si>
  <si>
    <t>programs/ service enhancement</t>
  </si>
  <si>
    <t>promote health, wellbeing,</t>
  </si>
  <si>
    <t>community</t>
  </si>
  <si>
    <t>Strategic Actions</t>
  </si>
  <si>
    <t>Main Building</t>
  </si>
  <si>
    <t>Admin Deck and Stairs - Replace</t>
  </si>
  <si>
    <t>Approx 340 SF</t>
  </si>
  <si>
    <t xml:space="preserve"> </t>
  </si>
  <si>
    <t>NA</t>
  </si>
  <si>
    <t>CF</t>
  </si>
  <si>
    <t>O</t>
  </si>
  <si>
    <t>Originally built in 1966 with renovation, maintenance 2007</t>
  </si>
  <si>
    <t>x</t>
  </si>
  <si>
    <t>Admin Office</t>
  </si>
  <si>
    <t>Approx 645 SF - Renovation / Refurbish</t>
  </si>
  <si>
    <t>Current estimate needed</t>
  </si>
  <si>
    <t>Admin Office HVAC - Replace</t>
  </si>
  <si>
    <t>Replace current HVAC at the end of its useful life</t>
  </si>
  <si>
    <t>M</t>
  </si>
  <si>
    <t>Admin Office Restroom (Admin)</t>
  </si>
  <si>
    <t>Remodel restroom</t>
  </si>
  <si>
    <t>CIP</t>
  </si>
  <si>
    <t>Admin Office Windows/Sliding Doors - Replace</t>
  </si>
  <si>
    <t>Administration Office HVAC replacement</t>
  </si>
  <si>
    <t>Administration stairs and deck replacement</t>
  </si>
  <si>
    <t>ASP Restrooms</t>
  </si>
  <si>
    <t xml:space="preserve">CIP Completed </t>
  </si>
  <si>
    <t>Bldg Exterior Repaint (Admin/Pool)</t>
  </si>
  <si>
    <t>Approx 8,750 SF</t>
  </si>
  <si>
    <t>Building Roof - Replace</t>
  </si>
  <si>
    <t>Approx 6,010 SF</t>
  </si>
  <si>
    <t>Estimates received</t>
  </si>
  <si>
    <t>Fitness Center Equipment - Replace</t>
  </si>
  <si>
    <t xml:space="preserve">Replace existing equipment </t>
  </si>
  <si>
    <t>H</t>
  </si>
  <si>
    <t>Fitness Center Floor</t>
  </si>
  <si>
    <t>Approx ??? SF? Resurface floor</t>
  </si>
  <si>
    <t>Fitness center floor resurfacing / recoat</t>
  </si>
  <si>
    <t>Gym / Social Room Concrete</t>
  </si>
  <si>
    <t>??</t>
  </si>
  <si>
    <t xml:space="preserve">What is this? </t>
  </si>
  <si>
    <t>Gym / Social Room Deck - Replace</t>
  </si>
  <si>
    <t>Approx 800 SF</t>
  </si>
  <si>
    <t>CIP Completed</t>
  </si>
  <si>
    <t>Gym / Social Room Kitchen Cabinets - Replace</t>
  </si>
  <si>
    <t>Approx 140 SF</t>
  </si>
  <si>
    <t>Gym Fire Alarm System - Replace</t>
  </si>
  <si>
    <t>Replace system at the end of its useful life</t>
  </si>
  <si>
    <t>Estimate needed - check with Mike</t>
  </si>
  <si>
    <t>Gym Floor Resurface</t>
  </si>
  <si>
    <t>Approx 2,080 SF - Replace/Updgrade existing floor surface</t>
  </si>
  <si>
    <t>Gym Floor Resurface/Recoat</t>
  </si>
  <si>
    <t>Approx 2,080 SF</t>
  </si>
  <si>
    <t xml:space="preserve">2017 - resurface cost 12,300, 8 years life replace 2025? </t>
  </si>
  <si>
    <t>Gym floor resurfacing / recoat</t>
  </si>
  <si>
    <t>Gym Heater - Replace</t>
  </si>
  <si>
    <t xml:space="preserve">(1) Heater </t>
  </si>
  <si>
    <t>Gym heater replacement</t>
  </si>
  <si>
    <t>Gym Kitchen Appliances</t>
  </si>
  <si>
    <t xml:space="preserve">(5) appliances </t>
  </si>
  <si>
    <t>Main building electrical panel replacement</t>
  </si>
  <si>
    <t>Main building exterior painting</t>
  </si>
  <si>
    <t>Main building roof replacement</t>
  </si>
  <si>
    <t>Social Room Flooring</t>
  </si>
  <si>
    <t>Social Room Heater - Replace</t>
  </si>
  <si>
    <t>Social room heater replacement</t>
  </si>
  <si>
    <t>Stairs from pathway to Admin building stairs</t>
  </si>
  <si>
    <t>Install ADA compliant handrails</t>
  </si>
  <si>
    <t>Per ADA plan - estimate needed</t>
  </si>
  <si>
    <t>Stairs to second floor administration offices</t>
  </si>
  <si>
    <t xml:space="preserve">Stairs are not accessible or complying </t>
  </si>
  <si>
    <t xml:space="preserve">Stairs and Deck project and/or with major renovation </t>
  </si>
  <si>
    <t>EEC</t>
  </si>
  <si>
    <t xml:space="preserve">ADA improvements </t>
  </si>
  <si>
    <t>Items include: Door thresholds, workstations, sinks, toilets etc.</t>
  </si>
  <si>
    <t>EEC facility mostly compliant except for minor components per ADA</t>
  </si>
  <si>
    <t>Blg Exterior Repaint (EEC)</t>
  </si>
  <si>
    <t>Approx 6,050 SF</t>
  </si>
  <si>
    <t>Boiler - Replace</t>
  </si>
  <si>
    <t>(1) Laars 210k BTU</t>
  </si>
  <si>
    <t>Approx 6,940 SF</t>
  </si>
  <si>
    <t>Chiller - Refurbish</t>
  </si>
  <si>
    <t>(1) Airstack</t>
  </si>
  <si>
    <t>Fire Alarm - Replace</t>
  </si>
  <si>
    <t>Silent Knight 5700 Panel</t>
  </si>
  <si>
    <t>Flooring - Replace</t>
  </si>
  <si>
    <t>Replace flooring for MPR and classrooms (SF?)</t>
  </si>
  <si>
    <t>Whole center</t>
  </si>
  <si>
    <t>Interiors Remodel (EEC)</t>
  </si>
  <si>
    <t>Approx 3,240 SF</t>
  </si>
  <si>
    <t>Kitchen Appliances - Replace</t>
  </si>
  <si>
    <t>MPR Room Divider Installation</t>
  </si>
  <si>
    <t>Install room divider for MPR</t>
  </si>
  <si>
    <t xml:space="preserve">Is this still needed? Or delete? </t>
  </si>
  <si>
    <t>Playground - Replace</t>
  </si>
  <si>
    <t>Equipment plus new surfacing</t>
  </si>
  <si>
    <t>Structure approx. 25-30K, Surfacing approx. 20-25K</t>
  </si>
  <si>
    <t>Restrooms Remodel (Inside)</t>
  </si>
  <si>
    <t>(1) - 4 stall and (2) - single stall</t>
  </si>
  <si>
    <t>Restrooms Remodel (Outside)</t>
  </si>
  <si>
    <t>(2) - stall rooms</t>
  </si>
  <si>
    <t>Solar Panels and Controls Replacement</t>
  </si>
  <si>
    <t>(26) panels, BP 3230T</t>
  </si>
  <si>
    <t>Acquisition date and current estimate needed</t>
  </si>
  <si>
    <t>Trane Condenser - Replace (EEC)</t>
  </si>
  <si>
    <t>(1) 7.5 ton unit</t>
  </si>
  <si>
    <t>Pool</t>
  </si>
  <si>
    <t>Entry / Guard Offices Remodel</t>
  </si>
  <si>
    <t xml:space="preserve">Major pool renovation </t>
  </si>
  <si>
    <t>Locker Rooms Remodel</t>
  </si>
  <si>
    <t>(2) Rooms, Approx 340 SF each</t>
  </si>
  <si>
    <t>Deck Resurface</t>
  </si>
  <si>
    <t>Approx 7.620 SF</t>
  </si>
  <si>
    <t>Check with Naomi and Dan</t>
  </si>
  <si>
    <t>Interior Resurface - Pool Shell?</t>
  </si>
  <si>
    <t>Approx 4,120 SF</t>
  </si>
  <si>
    <t>Heaters / Boilers</t>
  </si>
  <si>
    <t>(2) Boilers</t>
  </si>
  <si>
    <t>Pumps - Replace</t>
  </si>
  <si>
    <t>(2) 5 hp pumps</t>
  </si>
  <si>
    <t>Cost for (1) $5,402 replaced in 2019</t>
  </si>
  <si>
    <t>Chemical controllers</t>
  </si>
  <si>
    <t xml:space="preserve">Replace </t>
  </si>
  <si>
    <t>Pool filters</t>
  </si>
  <si>
    <t>Replacing current with current filter system</t>
  </si>
  <si>
    <t>Coping and Tile - Replace</t>
  </si>
  <si>
    <t>Approx 290 LF</t>
  </si>
  <si>
    <t>Swim Lane Dividers - Replace</t>
  </si>
  <si>
    <t>(5) Lane Lines</t>
  </si>
  <si>
    <t>Outdoor Furniture - Replace</t>
  </si>
  <si>
    <t>Covers - Replace</t>
  </si>
  <si>
    <t>Rollers and Covers</t>
  </si>
  <si>
    <t>Access Ladder</t>
  </si>
  <si>
    <t>(1) Ladder</t>
  </si>
  <si>
    <t>ADA Lift</t>
  </si>
  <si>
    <t>(1) Lift</t>
  </si>
  <si>
    <t>Slide - Replace</t>
  </si>
  <si>
    <t>(1) Portable Slide</t>
  </si>
  <si>
    <t>Diving Board - Replace</t>
  </si>
  <si>
    <t>(1) Diving Board</t>
  </si>
  <si>
    <t>Retire after useful life</t>
  </si>
  <si>
    <t>Climbing Walls</t>
  </si>
  <si>
    <t>(2) Walls</t>
  </si>
  <si>
    <t>Vacuum - Replace</t>
  </si>
  <si>
    <t>(1) Dolphin Wave 100</t>
  </si>
  <si>
    <t xml:space="preserve"> NA</t>
  </si>
  <si>
    <t xml:space="preserve">Restroom - Replace </t>
  </si>
  <si>
    <t xml:space="preserve">Replace with major pool renovation </t>
  </si>
  <si>
    <t>Check with Naomi</t>
  </si>
  <si>
    <t xml:space="preserve">Pool Restroom - Replace </t>
  </si>
  <si>
    <t>Pool gate - modify/replace</t>
  </si>
  <si>
    <t>Modify/update gate per ADA</t>
  </si>
  <si>
    <t>Install proper hardware in proper location per ADA</t>
  </si>
  <si>
    <t>Chemical storage - upgrade</t>
  </si>
  <si>
    <t>Upgrade storage with seimic restraints and dual containment</t>
  </si>
  <si>
    <t xml:space="preserve">Per audit and also the District's hazard mitigation plan </t>
  </si>
  <si>
    <t>Tennis Courts</t>
  </si>
  <si>
    <t>Resurfacing</t>
  </si>
  <si>
    <t>(3) Courts</t>
  </si>
  <si>
    <t>Need better esimtate</t>
  </si>
  <si>
    <t>Exterior Fencing &amp; Gate - Replace</t>
  </si>
  <si>
    <t>Approx 600 LF</t>
  </si>
  <si>
    <t>Lights - Replace</t>
  </si>
  <si>
    <t>(4) Poles, (12) fixtures</t>
  </si>
  <si>
    <t>Entrance</t>
  </si>
  <si>
    <t>Modify/update pathway, slope and gate per ADA</t>
  </si>
  <si>
    <t>Playground</t>
  </si>
  <si>
    <t>Drinking fountain - replace</t>
  </si>
  <si>
    <t>Replace drinking fountain per ADA</t>
  </si>
  <si>
    <t>Update with playground renovation 2022</t>
  </si>
  <si>
    <t>Entry ramp, gate and railings - replace</t>
  </si>
  <si>
    <t>Replace ramp and gate with level landings per ADA</t>
  </si>
  <si>
    <t>Replace with playground renovation 2022</t>
  </si>
  <si>
    <t>Gates to Playground</t>
  </si>
  <si>
    <t>(2) Gates</t>
  </si>
  <si>
    <t>Improve circulation and accessibile routes</t>
  </si>
  <si>
    <t>Improve circulation and accessibility to play elements, picnic area</t>
  </si>
  <si>
    <t>Picnic area - modify/replace</t>
  </si>
  <si>
    <t>Update picnic area per ADA</t>
  </si>
  <si>
    <t>Play Equipment - Replace</t>
  </si>
  <si>
    <t>(2) Structures</t>
  </si>
  <si>
    <t>Play equipment - replace/update</t>
  </si>
  <si>
    <t>Update with more accessible play equipment and elements</t>
  </si>
  <si>
    <t>Play surface - modify/replace</t>
  </si>
  <si>
    <t>Update with more durable surface materials per ADA</t>
  </si>
  <si>
    <t>Update when playground equipment is replaced</t>
  </si>
  <si>
    <t>Ramp to Playground</t>
  </si>
  <si>
    <t>(1) Ramp</t>
  </si>
  <si>
    <t>Shade Structure</t>
  </si>
  <si>
    <t>(1) Shade Structure</t>
  </si>
  <si>
    <t>Exterior Buildings</t>
  </si>
  <si>
    <t>Golf Cart Shed (Parking Lot)</t>
  </si>
  <si>
    <t>(1) Golf Cart Storage Shed</t>
  </si>
  <si>
    <t>ASP Lockeroom Shed - Replace</t>
  </si>
  <si>
    <t>(1) Lockeroom Shed</t>
  </si>
  <si>
    <t>Maintenance Shed - Replace</t>
  </si>
  <si>
    <t>(1) Maintenance Shed</t>
  </si>
  <si>
    <t>Need info for this</t>
  </si>
  <si>
    <t>Exterior Structure</t>
  </si>
  <si>
    <t xml:space="preserve">Gazebo (EEC) </t>
  </si>
  <si>
    <t>Sidewalks, Parking, Common Spaces</t>
  </si>
  <si>
    <t>Grounds General</t>
  </si>
  <si>
    <t>Parking Lot Asphalt - Resurface</t>
  </si>
  <si>
    <t>Approx 23,500 SF</t>
  </si>
  <si>
    <t>Pathways Asphalt - Resurface</t>
  </si>
  <si>
    <t>Approx 4,000 SF</t>
  </si>
  <si>
    <t>Sports Court - Resurface</t>
  </si>
  <si>
    <t>Approx 5,460</t>
  </si>
  <si>
    <t>Parking Lot/Retaining Wall/Pathways</t>
  </si>
  <si>
    <t>Public sidewalk curb ramp</t>
  </si>
  <si>
    <t xml:space="preserve">Update crosswalk curb ramp per ADA </t>
  </si>
  <si>
    <t>Parking lot accessible ramp landing</t>
  </si>
  <si>
    <t>Update accessible ramp landing per ADA</t>
  </si>
  <si>
    <t>Parking lot ramp to tennis courts accessibility</t>
  </si>
  <si>
    <t>Update slope per ADA</t>
  </si>
  <si>
    <t>Slope between ADA ramp to tennis courts - slope non compliant</t>
  </si>
  <si>
    <t>Playground entry stairs and handrails - rebuild</t>
  </si>
  <si>
    <t>Rebuild/replace per ADA</t>
  </si>
  <si>
    <t>Pathway/Playground fence - modify/replace</t>
  </si>
  <si>
    <t>Modify/update fence per ADA</t>
  </si>
  <si>
    <t>Pedestrian pathway up to pool gate</t>
  </si>
  <si>
    <t>Modify/update pathway per ADA</t>
  </si>
  <si>
    <t>Ramp guide rails to EEC building - modify/replace</t>
  </si>
  <si>
    <t xml:space="preserve">Modify guide rails per ADA </t>
  </si>
  <si>
    <t>Lighting, Exterior &amp; Interior</t>
  </si>
  <si>
    <t>Pathway Lighting Fixtures - Replace</t>
  </si>
  <si>
    <t>Pathway Lamp Post</t>
  </si>
  <si>
    <t>(1) Lamp post</t>
  </si>
  <si>
    <t>Pool Exterior Lighting</t>
  </si>
  <si>
    <t>Skylights/Solar Tubes (Admin)</t>
  </si>
  <si>
    <t>Approx 12 tubes</t>
  </si>
  <si>
    <t>Water, Sewer, Storm Drains, Retaining Walls</t>
  </si>
  <si>
    <t>Tennis courts drinking fountain - replace</t>
  </si>
  <si>
    <t>Replace with ADA compliant fixture</t>
  </si>
  <si>
    <t>Wood Retaining Walls</t>
  </si>
  <si>
    <t>Several throughout grounds</t>
  </si>
  <si>
    <t>Last replaced in 2005/2006, replacement estimate from reserve study</t>
  </si>
  <si>
    <t>Backflow Devices - Replace</t>
  </si>
  <si>
    <t>(4) Backflow devices</t>
  </si>
  <si>
    <t>Railing/Retaining Wall - Replace</t>
  </si>
  <si>
    <t>Water Main - Replace</t>
  </si>
  <si>
    <t>(1) Water Main</t>
  </si>
  <si>
    <t xml:space="preserve">Estimate is for repair to replacement </t>
  </si>
  <si>
    <t>Drainage - Replace</t>
  </si>
  <si>
    <t>Replace storm and permiter drainage</t>
  </si>
  <si>
    <t xml:space="preserve">Replace with next tennis court renovation </t>
  </si>
  <si>
    <t xml:space="preserve">Replace with pool deck renovation </t>
  </si>
  <si>
    <t>Signage</t>
  </si>
  <si>
    <t>ISA ADA signage</t>
  </si>
  <si>
    <t>Ensure all ramps, access points per ADA</t>
  </si>
  <si>
    <t xml:space="preserve">Equipment </t>
  </si>
  <si>
    <t>Equipment</t>
  </si>
  <si>
    <t>Phone System - Replace</t>
  </si>
  <si>
    <t>(12) Phones</t>
  </si>
  <si>
    <t>Computers/Laptops/Monitors</t>
  </si>
  <si>
    <t>Security Camera</t>
  </si>
  <si>
    <t>Vehicles</t>
  </si>
  <si>
    <t>Vans - Replace</t>
  </si>
  <si>
    <t>(2) 10 passenger Chevy Express Vans</t>
  </si>
  <si>
    <t>Estimate to replace needed</t>
  </si>
  <si>
    <t>Ford F-150 - Replace</t>
  </si>
  <si>
    <t>(1) Ford F-150 truck for Maint. Mgr.</t>
  </si>
  <si>
    <t>Golf Cart</t>
  </si>
  <si>
    <t>(1) Golf Cart</t>
  </si>
  <si>
    <t>Replaced 2024</t>
  </si>
  <si>
    <t>Highlands Recreation District</t>
  </si>
  <si>
    <t>Fixed Asset Schedule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</si>
  <si>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</si>
  <si>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1989-6/24</t>
  </si>
  <si>
    <t>PAID/</t>
  </si>
  <si>
    <t>(YRS)</t>
  </si>
  <si>
    <t>AS OF Jun-23</t>
  </si>
  <si>
    <t>FY23-24</t>
  </si>
  <si>
    <t>AS OF JUNE 30, 2024</t>
  </si>
  <si>
    <t>ACTUAL</t>
  </si>
  <si>
    <t xml:space="preserve">ACQUISTION </t>
  </si>
  <si>
    <t>DEPREC</t>
  </si>
  <si>
    <t xml:space="preserve">Monthly </t>
  </si>
  <si>
    <t>ACCUM</t>
  </si>
  <si>
    <t>ANNUAL</t>
  </si>
  <si>
    <t>NET</t>
  </si>
  <si>
    <t>ASSET #</t>
  </si>
  <si>
    <t>ASSET</t>
  </si>
  <si>
    <t>COST</t>
  </si>
  <si>
    <t>DATE</t>
  </si>
  <si>
    <t>LIFE</t>
  </si>
  <si>
    <t>STRUCTURES &amp; IMPROVEMENTS</t>
  </si>
  <si>
    <t>BUILDINGS, TENNIS CTS, POOL</t>
  </si>
  <si>
    <t>ASP  BATHROOM</t>
  </si>
  <si>
    <t>SOCIAL RM FLOORING</t>
  </si>
  <si>
    <t>ASP LOCKERROOM</t>
  </si>
  <si>
    <t>HVAC-OFFICE BLDING</t>
  </si>
  <si>
    <t xml:space="preserve">EEC BUILDING-FLOORING (SEA-$5000 23%,EEC-$16333 77%)    </t>
  </si>
  <si>
    <t>GOLF CART SHED</t>
  </si>
  <si>
    <t>TENNIS CT RESURFACING</t>
  </si>
  <si>
    <t>GYM FLOOR</t>
  </si>
  <si>
    <t>POOL DECK-REST OF DECK</t>
  </si>
  <si>
    <t>POOL DECK-ENTRANCE SIDE</t>
  </si>
  <si>
    <t>BUILDING (EEC)</t>
  </si>
  <si>
    <t>ASP KITCHEN IMPROVEMENTS</t>
  </si>
  <si>
    <t>POOL RESURFACING</t>
  </si>
  <si>
    <t>NEW POOL DECK (OLD GRASS AREA)</t>
  </si>
  <si>
    <t>SR/GYM DECK</t>
  </si>
  <si>
    <t xml:space="preserve">SR/GYM CONCRETE </t>
  </si>
  <si>
    <t>POOL BATHROOM REPLACEMENT</t>
  </si>
  <si>
    <t>SOCIAL RM CABINETS</t>
  </si>
  <si>
    <t>OFFICE WINDOWS/SLIDING DOORS</t>
  </si>
  <si>
    <t>FITNESS CENTER FLOOR</t>
  </si>
  <si>
    <t>TENNIS CTS LIGHTS (CTS 1-3)</t>
  </si>
  <si>
    <t>POOL BATHROOM</t>
  </si>
  <si>
    <t>BUILDING PAINTING</t>
  </si>
  <si>
    <t>OFFICE DECK (SURFACE BOARDS)</t>
  </si>
  <si>
    <t>TV CABINET</t>
  </si>
  <si>
    <t>OFFICE REMODEL (NOOK)</t>
  </si>
  <si>
    <t>SOCIAL RM HEATER</t>
  </si>
  <si>
    <t>TENNIS COURT DRAINAGE</t>
  </si>
  <si>
    <t>GIRLS FRONT BATHROOM</t>
  </si>
  <si>
    <t>BOYS FRONT BATHROOM</t>
  </si>
  <si>
    <t>ROOF-REPLACING</t>
  </si>
  <si>
    <t>TOTAL BUILDINGS,TENNIS CTS, POOL</t>
  </si>
  <si>
    <t>GROUNDS</t>
  </si>
  <si>
    <t>NEW FY24</t>
  </si>
  <si>
    <t>12/2021-6/2024 ADMIN BUILDING BALCONY PROJECT</t>
  </si>
  <si>
    <t>POOL CLIMBING WALLS</t>
  </si>
  <si>
    <t>PLAYGROUND/SPORTCOURT 2023</t>
  </si>
  <si>
    <t>PARKING LOT, PATHWAY RESURFACING</t>
  </si>
  <si>
    <t>EXTENSION FENCE BY CANYON (EEC BLDG)</t>
  </si>
  <si>
    <t xml:space="preserve">SPORT COURT </t>
  </si>
  <si>
    <t>SIDEWALK REPAIR</t>
  </si>
  <si>
    <t>EEC PLAYGROUND</t>
  </si>
  <si>
    <t>PARKING LOT/RET WALL/ PATHWAYS</t>
  </si>
  <si>
    <t>RAMP  TO PLAYGROUND</t>
  </si>
  <si>
    <t>GATES TO PLAYGROUND</t>
  </si>
  <si>
    <t>LAMPPOST</t>
  </si>
  <si>
    <t>RAILING/RET WALL (BUEL'S )</t>
  </si>
  <si>
    <t>RETAINING WALL</t>
  </si>
  <si>
    <t>FENCE</t>
  </si>
  <si>
    <t>PLAYGROUND</t>
  </si>
  <si>
    <t>WATER MAIN</t>
  </si>
  <si>
    <t>TOTAL GROUNDS</t>
  </si>
  <si>
    <t xml:space="preserve"> TOTAL STRUCT  &amp; IMPROV</t>
  </si>
  <si>
    <t>TOTAL</t>
  </si>
  <si>
    <t>LAND</t>
  </si>
  <si>
    <t>EQUIPMENT</t>
  </si>
  <si>
    <t>PHONE SYSTEM</t>
  </si>
  <si>
    <t>POOL COVERS</t>
  </si>
  <si>
    <t>POOL ACCESS LADDER</t>
  </si>
  <si>
    <t>GOLF CART</t>
  </si>
  <si>
    <t>BOILERS 1 &amp; 2</t>
  </si>
  <si>
    <t>DIVING BOARD (orig 7/17,returned,new one)</t>
  </si>
  <si>
    <t>POOL SLIDE</t>
  </si>
  <si>
    <t xml:space="preserve">CHEVROLET VAN </t>
  </si>
  <si>
    <t>2005 CHEVROLET VAN</t>
  </si>
  <si>
    <t>POOL PUMP-  5HP  (POOL PUMP 3/15 NOT CAP $3799)</t>
  </si>
  <si>
    <t>ADA LIFT</t>
  </si>
  <si>
    <t>TRUCK</t>
  </si>
  <si>
    <t>BENCHES</t>
  </si>
  <si>
    <t>OFFICE PARTITIONS</t>
  </si>
  <si>
    <t>RECENROLL/ID PRINTER</t>
  </si>
  <si>
    <t>PLAYGROUND SHADE</t>
  </si>
  <si>
    <t>TOSHIBA PROJECTOR, 1-$1538 OPTOMA PROJECTOR NOT CAPITALIZED 2/2015</t>
  </si>
  <si>
    <t>GYM MATS (4/15  GYM MATS NOT CAP $1531)</t>
  </si>
  <si>
    <t>TABLES/BENCHES</t>
  </si>
  <si>
    <t>OFFICE FURNITURE</t>
  </si>
  <si>
    <t>FILTER SYSTEM-POOL</t>
  </si>
  <si>
    <t>SNAKE</t>
  </si>
  <si>
    <t>SIGNBOARD</t>
  </si>
  <si>
    <t>SIGNBOARDS</t>
  </si>
  <si>
    <t>GYM HEATER</t>
  </si>
  <si>
    <t>1 DEFIBRILLATOR-DONATED, 1-$1960-NOT CAPITALIZED 12/2014</t>
  </si>
  <si>
    <t>FITNESS EQUIPMENT</t>
  </si>
  <si>
    <t>TOTAL   F/A</t>
  </si>
  <si>
    <t>Location (Main Building, EEC, Pool, Tennis Courts, Playground, Grounds General, Equipment)</t>
  </si>
  <si>
    <t xml:space="preserve"> Actual Cost </t>
  </si>
  <si>
    <t xml:space="preserve"> Replacement Cost Estimate (Low) </t>
  </si>
  <si>
    <t xml:space="preserve"> Replacement Cost Estimate (High) </t>
  </si>
  <si>
    <t>Reasoning</t>
  </si>
  <si>
    <t xml:space="preserve">Assigned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</si>
</sst>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yyyy"/>
    <numFmt numFmtId="165" formatCode="0.00_)"/>
    <numFmt numFmtId="166" formatCode="0.00_);\(0.00\)"/>
    <numFmt numFmtId="167" formatCode="yyyy\-mm\-dd;@"/>
  </numFmts>
  <fonts count="10" x14ac:knownFonts="1">
    <font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trike/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9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4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textRotation="60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44" fontId="1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44" fontId="2" fillId="0" borderId="0" xfId="0" applyNumberFormat="1" applyFont="1" applyAlignment="1">
      <alignment horizontal="center"/>
    </xf>
    <xf numFmtId="6" fontId="0" fillId="0" borderId="0" xfId="0" applyNumberFormat="1" applyAlignment="1">
      <alignment horizontal="center"/>
    </xf>
    <xf numFmtId="0" fontId="0" fillId="0" borderId="0" xfId="0" applyAlignment="1">
      <alignment vertical="top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44" fontId="3" fillId="0" borderId="0" xfId="0" applyNumberFormat="1" applyFont="1" applyAlignment="1">
      <alignment horizontal="center"/>
    </xf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vertic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wrapText="1"/>
    </xf>
    <xf numFmtId="0" fontId="1" fillId="0" borderId="6" xfId="0" applyFont="1" applyBorder="1" applyAlignment="1">
      <alignment wrapText="1"/>
    </xf>
    <xf numFmtId="0" fontId="0" fillId="0" borderId="6" xfId="0" applyBorder="1"/>
    <xf numFmtId="0" fontId="0" fillId="0" borderId="7" xfId="0" applyBorder="1" applyAlignment="1">
      <alignment horizontal="center" textRotation="60" wrapText="1"/>
    </xf>
    <xf numFmtId="0" fontId="0" fillId="0" borderId="8" xfId="0" applyBorder="1"/>
    <xf numFmtId="0" fontId="5" fillId="0" borderId="0" xfId="0" applyFont="1"/>
    <xf numFmtId="0" fontId="5" fillId="0" borderId="5" xfId="0" applyFont="1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wrapText="1"/>
    </xf>
    <xf numFmtId="0" fontId="0" fillId="0" borderId="0" xfId="0" applyAlignment="1">
      <alignment horizontal="right" wrapText="1"/>
    </xf>
    <xf numFmtId="44" fontId="0" fillId="0" borderId="0" xfId="0" applyNumberFormat="1" applyAlignment="1">
      <alignment horizontal="right"/>
    </xf>
    <xf numFmtId="44" fontId="0" fillId="0" borderId="0" xfId="1" applyFont="1" applyAlignment="1">
      <alignment horizontal="right"/>
    </xf>
    <xf numFmtId="0" fontId="0" fillId="0" borderId="0" xfId="0" applyAlignment="1">
      <alignment horizontal="right"/>
    </xf>
    <xf numFmtId="0" fontId="0" fillId="0" borderId="4" xfId="0" applyBorder="1" applyAlignment="1">
      <alignment horizontal="right" textRotation="60" wrapText="1"/>
    </xf>
    <xf numFmtId="44" fontId="0" fillId="0" borderId="4" xfId="0" applyNumberFormat="1" applyBorder="1" applyAlignment="1">
      <alignment horizontal="right" textRotation="60" wrapText="1"/>
    </xf>
    <xf numFmtId="44" fontId="0" fillId="0" borderId="4" xfId="1" applyFont="1" applyBorder="1" applyAlignment="1">
      <alignment horizontal="right" textRotation="60" wrapText="1"/>
    </xf>
    <xf numFmtId="0" fontId="0" fillId="0" borderId="5" xfId="0" applyBorder="1" applyAlignment="1">
      <alignment horizontal="right" wrapText="1"/>
    </xf>
    <xf numFmtId="44" fontId="0" fillId="0" borderId="5" xfId="0" applyNumberFormat="1" applyBorder="1" applyAlignment="1">
      <alignment horizontal="right"/>
    </xf>
    <xf numFmtId="44" fontId="0" fillId="0" borderId="5" xfId="1" applyFont="1" applyFill="1" applyBorder="1" applyAlignment="1">
      <alignment horizontal="right"/>
    </xf>
    <xf numFmtId="0" fontId="0" fillId="0" borderId="5" xfId="0" applyBorder="1" applyAlignment="1">
      <alignment horizontal="right"/>
    </xf>
    <xf numFmtId="6" fontId="0" fillId="0" borderId="5" xfId="0" applyNumberFormat="1" applyBorder="1" applyAlignment="1">
      <alignment horizontal="right"/>
    </xf>
    <xf numFmtId="44" fontId="3" fillId="0" borderId="5" xfId="1" applyFont="1" applyFill="1" applyBorder="1" applyAlignment="1">
      <alignment horizontal="right"/>
    </xf>
    <xf numFmtId="0" fontId="0" fillId="0" borderId="9" xfId="0" applyBorder="1" applyAlignment="1">
      <alignment horizontal="right" wrapText="1"/>
    </xf>
    <xf numFmtId="44" fontId="0" fillId="0" borderId="9" xfId="0" applyNumberFormat="1" applyBorder="1" applyAlignment="1">
      <alignment horizontal="right"/>
    </xf>
    <xf numFmtId="44" fontId="0" fillId="0" borderId="9" xfId="1" applyFont="1" applyFill="1" applyBorder="1" applyAlignment="1">
      <alignment horizontal="right"/>
    </xf>
    <xf numFmtId="0" fontId="0" fillId="0" borderId="9" xfId="0" applyBorder="1" applyAlignment="1">
      <alignment horizontal="right"/>
    </xf>
    <xf numFmtId="8" fontId="0" fillId="0" borderId="5" xfId="0" applyNumberFormat="1" applyBorder="1" applyAlignment="1">
      <alignment horizontal="right"/>
    </xf>
    <xf numFmtId="44" fontId="0" fillId="0" borderId="11" xfId="0" applyNumberFormat="1" applyBorder="1" applyAlignment="1">
      <alignment horizontal="right"/>
    </xf>
    <xf numFmtId="44" fontId="0" fillId="0" borderId="11" xfId="1" applyFont="1" applyFill="1" applyBorder="1" applyAlignment="1">
      <alignment horizontal="right"/>
    </xf>
    <xf numFmtId="0" fontId="0" fillId="0" borderId="11" xfId="0" applyBorder="1" applyAlignment="1">
      <alignment horizontal="right"/>
    </xf>
    <xf numFmtId="44" fontId="0" fillId="0" borderId="0" xfId="1" applyFont="1" applyBorder="1" applyAlignment="1">
      <alignment horizontal="right"/>
    </xf>
    <xf numFmtId="0" fontId="1" fillId="0" borderId="5" xfId="0" applyFont="1" applyBorder="1" applyAlignment="1">
      <alignment horizontal="right" wrapText="1"/>
    </xf>
    <xf numFmtId="44" fontId="1" fillId="0" borderId="5" xfId="0" applyNumberFormat="1" applyFont="1" applyBorder="1" applyAlignment="1">
      <alignment horizontal="right"/>
    </xf>
    <xf numFmtId="44" fontId="1" fillId="0" borderId="5" xfId="1" applyFont="1" applyFill="1" applyBorder="1" applyAlignment="1">
      <alignment horizontal="right"/>
    </xf>
    <xf numFmtId="0" fontId="1" fillId="0" borderId="5" xfId="0" applyFont="1" applyBorder="1" applyAlignment="1">
      <alignment horizontal="right"/>
    </xf>
    <xf numFmtId="44" fontId="0" fillId="0" borderId="0" xfId="1" applyFont="1" applyFill="1" applyBorder="1" applyAlignment="1">
      <alignment horizontal="right"/>
    </xf>
    <xf numFmtId="0" fontId="2" fillId="0" borderId="0" xfId="0" applyFont="1" applyAlignment="1">
      <alignment horizontal="right" wrapText="1"/>
    </xf>
    <xf numFmtId="44" fontId="2" fillId="0" borderId="0" xfId="0" applyNumberFormat="1" applyFont="1" applyAlignment="1">
      <alignment horizontal="right"/>
    </xf>
    <xf numFmtId="44" fontId="2" fillId="0" borderId="0" xfId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44" fontId="1" fillId="0" borderId="0" xfId="0" applyNumberFormat="1" applyFont="1" applyAlignment="1">
      <alignment horizontal="right"/>
    </xf>
    <xf numFmtId="44" fontId="1" fillId="0" borderId="0" xfId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6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 wrapText="1"/>
    </xf>
    <xf numFmtId="0" fontId="3" fillId="0" borderId="0" xfId="0" applyFont="1" applyAlignment="1">
      <alignment horizontal="right" wrapText="1"/>
    </xf>
    <xf numFmtId="44" fontId="3" fillId="0" borderId="0" xfId="0" applyNumberFormat="1" applyFont="1" applyAlignment="1">
      <alignment horizontal="right"/>
    </xf>
    <xf numFmtId="44" fontId="3" fillId="0" borderId="0" xfId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right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textRotation="60" wrapText="1"/>
    </xf>
    <xf numFmtId="0" fontId="0" fillId="0" borderId="1" xfId="0" applyBorder="1" applyAlignment="1">
      <alignment horizontal="right" textRotation="60" wrapText="1"/>
    </xf>
    <xf numFmtId="44" fontId="0" fillId="0" borderId="1" xfId="0" applyNumberFormat="1" applyBorder="1" applyAlignment="1">
      <alignment horizontal="right" textRotation="60" wrapText="1"/>
    </xf>
    <xf numFmtId="44" fontId="0" fillId="0" borderId="1" xfId="1" applyFont="1" applyBorder="1" applyAlignment="1">
      <alignment horizontal="right" textRotation="60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6" xfId="0" applyBorder="1" applyAlignment="1">
      <alignment vertical="center" wrapText="1"/>
    </xf>
    <xf numFmtId="0" fontId="0" fillId="0" borderId="3" xfId="0" applyBorder="1" applyAlignment="1">
      <alignment horizontal="center" textRotation="60" wrapText="1"/>
    </xf>
    <xf numFmtId="0" fontId="0" fillId="0" borderId="18" xfId="0" applyBorder="1" applyAlignment="1">
      <alignment horizontal="center" textRotation="60"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6" fillId="0" borderId="14" xfId="0" applyFont="1" applyBorder="1" applyAlignment="1">
      <alignment horizontal="center" wrapText="1"/>
    </xf>
    <xf numFmtId="0" fontId="6" fillId="0" borderId="29" xfId="0" applyFont="1" applyBorder="1" applyAlignment="1">
      <alignment horizontal="center" wrapText="1"/>
    </xf>
    <xf numFmtId="44" fontId="0" fillId="0" borderId="3" xfId="0" applyNumberFormat="1" applyBorder="1" applyAlignment="1">
      <alignment horizontal="center" textRotation="60" wrapText="1"/>
    </xf>
    <xf numFmtId="44" fontId="0" fillId="0" borderId="20" xfId="0" applyNumberFormat="1" applyBorder="1" applyAlignment="1">
      <alignment horizontal="center"/>
    </xf>
    <xf numFmtId="44" fontId="0" fillId="0" borderId="22" xfId="0" applyNumberFormat="1" applyBorder="1" applyAlignment="1">
      <alignment horizontal="center"/>
    </xf>
    <xf numFmtId="44" fontId="0" fillId="0" borderId="25" xfId="0" applyNumberFormat="1" applyBorder="1" applyAlignment="1">
      <alignment horizontal="center"/>
    </xf>
    <xf numFmtId="0" fontId="0" fillId="0" borderId="23" xfId="0" applyBorder="1"/>
    <xf numFmtId="6" fontId="0" fillId="0" borderId="22" xfId="0" applyNumberFormat="1" applyBorder="1" applyAlignment="1">
      <alignment horizontal="center"/>
    </xf>
    <xf numFmtId="44" fontId="0" fillId="0" borderId="24" xfId="0" applyNumberFormat="1" applyBorder="1" applyAlignment="1">
      <alignment horizontal="center"/>
    </xf>
    <xf numFmtId="44" fontId="1" fillId="0" borderId="22" xfId="0" applyNumberFormat="1" applyFont="1" applyBorder="1" applyAlignment="1">
      <alignment horizontal="center"/>
    </xf>
    <xf numFmtId="44" fontId="0" fillId="0" borderId="19" xfId="0" applyNumberForma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8" xfId="0" applyBorder="1" applyAlignment="1">
      <alignment horizontal="center" textRotation="60" wrapText="1"/>
    </xf>
    <xf numFmtId="0" fontId="0" fillId="0" borderId="17" xfId="0" applyBorder="1" applyAlignment="1">
      <alignment textRotation="60" wrapText="1"/>
    </xf>
    <xf numFmtId="0" fontId="0" fillId="0" borderId="2" xfId="0" applyBorder="1" applyAlignment="1">
      <alignment textRotation="60" wrapText="1"/>
    </xf>
    <xf numFmtId="0" fontId="0" fillId="4" borderId="5" xfId="0" applyFill="1" applyBorder="1" applyAlignment="1">
      <alignment horizontal="right"/>
    </xf>
    <xf numFmtId="43" fontId="0" fillId="4" borderId="5" xfId="0" applyNumberFormat="1" applyFill="1" applyBorder="1" applyAlignment="1">
      <alignment horizontal="right"/>
    </xf>
    <xf numFmtId="43" fontId="0" fillId="4" borderId="5" xfId="2" applyFont="1" applyFill="1" applyBorder="1" applyAlignment="1">
      <alignment horizontal="right"/>
    </xf>
    <xf numFmtId="0" fontId="0" fillId="5" borderId="0" xfId="0" applyFill="1" applyAlignment="1">
      <alignment horizontal="right"/>
    </xf>
    <xf numFmtId="0" fontId="0" fillId="4" borderId="5" xfId="0" quotePrefix="1" applyFill="1" applyBorder="1" applyAlignment="1">
      <alignment horizontal="right"/>
    </xf>
    <xf numFmtId="15" fontId="0" fillId="4" borderId="5" xfId="0" applyNumberFormat="1" applyFill="1" applyBorder="1" applyAlignment="1">
      <alignment horizontal="right"/>
    </xf>
    <xf numFmtId="0" fontId="0" fillId="4" borderId="5" xfId="0" applyFill="1" applyBorder="1" applyAlignment="1">
      <alignment horizontal="center"/>
    </xf>
    <xf numFmtId="43" fontId="7" fillId="4" borderId="5" xfId="0" applyNumberFormat="1" applyFont="1" applyFill="1" applyBorder="1" applyAlignment="1">
      <alignment horizontal="right"/>
    </xf>
    <xf numFmtId="43" fontId="7" fillId="6" borderId="5" xfId="2" applyFont="1" applyFill="1" applyBorder="1" applyAlignment="1">
      <alignment horizontal="center"/>
    </xf>
    <xf numFmtId="43" fontId="0" fillId="4" borderId="5" xfId="2" applyFont="1" applyFill="1" applyBorder="1" applyAlignment="1">
      <alignment horizontal="center" wrapText="1"/>
    </xf>
    <xf numFmtId="43" fontId="0" fillId="4" borderId="5" xfId="0" applyNumberFormat="1" applyFill="1" applyBorder="1" applyAlignment="1">
      <alignment horizontal="center"/>
    </xf>
    <xf numFmtId="13" fontId="7" fillId="6" borderId="5" xfId="2" applyNumberFormat="1" applyFont="1" applyFill="1" applyBorder="1" applyAlignment="1">
      <alignment horizontal="center"/>
    </xf>
    <xf numFmtId="43" fontId="0" fillId="4" borderId="5" xfId="2" applyFont="1" applyFill="1" applyBorder="1" applyAlignment="1">
      <alignment horizontal="center"/>
    </xf>
    <xf numFmtId="43" fontId="7" fillId="6" borderId="5" xfId="2" applyFont="1" applyFill="1" applyBorder="1" applyAlignment="1">
      <alignment horizontal="right"/>
    </xf>
    <xf numFmtId="165" fontId="7" fillId="0" borderId="0" xfId="0" applyNumberFormat="1" applyFont="1"/>
    <xf numFmtId="43" fontId="7" fillId="4" borderId="5" xfId="2" applyFont="1" applyFill="1" applyBorder="1" applyAlignment="1">
      <alignment horizontal="right"/>
    </xf>
    <xf numFmtId="0" fontId="0" fillId="4" borderId="5" xfId="0" applyFill="1" applyBorder="1"/>
    <xf numFmtId="0" fontId="7" fillId="8" borderId="5" xfId="0" applyFont="1" applyFill="1" applyBorder="1" applyAlignment="1">
      <alignment horizontal="right"/>
    </xf>
    <xf numFmtId="43" fontId="7" fillId="8" borderId="5" xfId="2" applyFont="1" applyFill="1" applyBorder="1" applyAlignment="1">
      <alignment horizontal="right"/>
    </xf>
    <xf numFmtId="0" fontId="0" fillId="8" borderId="5" xfId="0" applyFill="1" applyBorder="1" applyAlignment="1">
      <alignment horizontal="right"/>
    </xf>
    <xf numFmtId="0" fontId="0" fillId="8" borderId="0" xfId="0" applyFill="1" applyAlignment="1">
      <alignment horizontal="right"/>
    </xf>
    <xf numFmtId="0" fontId="0" fillId="4" borderId="5" xfId="0" applyFill="1" applyBorder="1" applyAlignment="1">
      <alignment horizontal="right" shrinkToFit="1"/>
    </xf>
    <xf numFmtId="43" fontId="0" fillId="6" borderId="5" xfId="0" applyNumberFormat="1" applyFill="1" applyBorder="1" applyAlignment="1">
      <alignment horizontal="right"/>
    </xf>
    <xf numFmtId="0" fontId="8" fillId="7" borderId="5" xfId="0" applyFont="1" applyFill="1" applyBorder="1" applyAlignment="1">
      <alignment horizontal="left"/>
    </xf>
    <xf numFmtId="43" fontId="0" fillId="8" borderId="5" xfId="0" applyNumberFormat="1" applyFill="1" applyBorder="1" applyAlignment="1">
      <alignment horizontal="right"/>
    </xf>
    <xf numFmtId="43" fontId="7" fillId="0" borderId="5" xfId="2" applyFont="1" applyFill="1" applyBorder="1" applyAlignment="1">
      <alignment horizontal="right"/>
    </xf>
    <xf numFmtId="43" fontId="0" fillId="0" borderId="5" xfId="0" applyNumberFormat="1" applyBorder="1" applyAlignment="1">
      <alignment horizontal="right"/>
    </xf>
    <xf numFmtId="0" fontId="9" fillId="0" borderId="5" xfId="0" applyFont="1" applyBorder="1" applyAlignment="1">
      <alignment horizontal="right"/>
    </xf>
    <xf numFmtId="43" fontId="7" fillId="2" borderId="5" xfId="2" applyFont="1" applyFill="1" applyBorder="1" applyAlignment="1">
      <alignment horizontal="right"/>
    </xf>
    <xf numFmtId="2" fontId="0" fillId="4" borderId="5" xfId="0" applyNumberFormat="1" applyFill="1" applyBorder="1" applyAlignment="1">
      <alignment horizontal="right"/>
    </xf>
    <xf numFmtId="43" fontId="0" fillId="0" borderId="5" xfId="2" applyFont="1" applyBorder="1" applyAlignment="1">
      <alignment horizontal="right"/>
    </xf>
    <xf numFmtId="4" fontId="0" fillId="4" borderId="5" xfId="0" applyNumberFormat="1" applyFill="1" applyBorder="1" applyAlignment="1">
      <alignment horizontal="right"/>
    </xf>
    <xf numFmtId="3" fontId="0" fillId="8" borderId="5" xfId="0" applyNumberFormat="1" applyFill="1" applyBorder="1" applyAlignment="1">
      <alignment horizontal="right"/>
    </xf>
    <xf numFmtId="4" fontId="0" fillId="8" borderId="5" xfId="0" applyNumberFormat="1" applyFill="1" applyBorder="1" applyAlignment="1">
      <alignment horizontal="right"/>
    </xf>
    <xf numFmtId="2" fontId="0" fillId="8" borderId="5" xfId="0" applyNumberFormat="1" applyFill="1" applyBorder="1" applyAlignment="1">
      <alignment horizontal="right"/>
    </xf>
    <xf numFmtId="166" fontId="0" fillId="4" borderId="5" xfId="2" applyNumberFormat="1" applyFont="1" applyFill="1" applyBorder="1" applyAlignment="1">
      <alignment horizontal="right"/>
    </xf>
    <xf numFmtId="39" fontId="0" fillId="4" borderId="5" xfId="2" applyNumberFormat="1" applyFont="1" applyFill="1" applyBorder="1" applyAlignment="1">
      <alignment horizontal="right"/>
    </xf>
    <xf numFmtId="0" fontId="0" fillId="4" borderId="5" xfId="0" applyFill="1" applyBorder="1" applyAlignment="1">
      <alignment horizontal="left"/>
    </xf>
    <xf numFmtId="14" fontId="7" fillId="3" borderId="5" xfId="0" quotePrefix="1" applyNumberFormat="1" applyFont="1" applyFill="1" applyBorder="1" applyAlignment="1">
      <alignment horizontal="left"/>
    </xf>
    <xf numFmtId="0" fontId="8" fillId="4" borderId="5" xfId="0" applyFont="1" applyFill="1" applyBorder="1" applyAlignment="1">
      <alignment horizontal="left"/>
    </xf>
    <xf numFmtId="0" fontId="7" fillId="8" borderId="5" xfId="0" applyFont="1" applyFill="1" applyBorder="1" applyAlignment="1">
      <alignment horizontal="left"/>
    </xf>
    <xf numFmtId="0" fontId="7" fillId="8" borderId="5" xfId="0" applyFont="1" applyFill="1" applyBorder="1" applyAlignment="1">
      <alignment horizontal="left" shrinkToFit="1"/>
    </xf>
    <xf numFmtId="0" fontId="0" fillId="8" borderId="5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2" borderId="5" xfId="0" applyFill="1" applyBorder="1" applyAlignment="1">
      <alignment horizontal="left"/>
    </xf>
    <xf numFmtId="16" fontId="7" fillId="2" borderId="5" xfId="0" quotePrefix="1" applyNumberFormat="1" applyFont="1" applyFill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4" borderId="5" xfId="0" applyFont="1" applyFill="1" applyBorder="1" applyAlignment="1">
      <alignment horizontal="left" shrinkToFit="1"/>
    </xf>
    <xf numFmtId="0" fontId="0" fillId="8" borderId="5" xfId="0" applyFill="1" applyBorder="1" applyAlignment="1">
      <alignment horizontal="left" shrinkToFit="1"/>
    </xf>
    <xf numFmtId="0" fontId="8" fillId="8" borderId="5" xfId="0" applyFont="1" applyFill="1" applyBorder="1" applyAlignment="1">
      <alignment horizontal="left"/>
    </xf>
    <xf numFmtId="0" fontId="0" fillId="0" borderId="0" xfId="0" applyAlignment="1">
      <alignment horizontal="left"/>
    </xf>
    <xf numFmtId="167" fontId="0" fillId="4" borderId="5" xfId="0" applyNumberFormat="1" applyFill="1" applyBorder="1" applyAlignment="1">
      <alignment horizontal="right"/>
    </xf>
    <xf numFmtId="167" fontId="0" fillId="4" borderId="5" xfId="0" quotePrefix="1" applyNumberFormat="1" applyFill="1" applyBorder="1" applyAlignment="1">
      <alignment horizontal="right"/>
    </xf>
    <xf numFmtId="167" fontId="0" fillId="8" borderId="5" xfId="0" applyNumberFormat="1" applyFill="1" applyBorder="1" applyAlignment="1">
      <alignment horizontal="right"/>
    </xf>
    <xf numFmtId="167" fontId="0" fillId="8" borderId="5" xfId="0" quotePrefix="1" applyNumberFormat="1" applyFill="1" applyBorder="1" applyAlignment="1">
      <alignment horizontal="right"/>
    </xf>
    <xf numFmtId="167" fontId="0" fillId="0" borderId="5" xfId="0" quotePrefix="1" applyNumberFormat="1" applyBorder="1" applyAlignment="1">
      <alignment horizontal="right"/>
    </xf>
    <xf numFmtId="167" fontId="0" fillId="2" borderId="5" xfId="0" quotePrefix="1" applyNumberFormat="1" applyFill="1" applyBorder="1" applyAlignment="1">
      <alignment horizontal="right"/>
    </xf>
    <xf numFmtId="167" fontId="0" fillId="0" borderId="5" xfId="0" applyNumberFormat="1" applyBorder="1" applyAlignment="1">
      <alignment horizontal="right"/>
    </xf>
    <xf numFmtId="167" fontId="7" fillId="8" borderId="5" xfId="0" quotePrefix="1" applyNumberFormat="1" applyFont="1" applyFill="1" applyBorder="1" applyAlignment="1">
      <alignment horizontal="right"/>
    </xf>
    <xf numFmtId="167" fontId="0" fillId="4" borderId="5" xfId="2" applyNumberFormat="1" applyFont="1" applyFill="1" applyBorder="1" applyAlignment="1">
      <alignment horizontal="right"/>
    </xf>
    <xf numFmtId="167" fontId="0" fillId="0" borderId="0" xfId="0" applyNumberFormat="1"/>
    <xf numFmtId="0" fontId="0" fillId="0" borderId="19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44" fontId="0" fillId="0" borderId="33" xfId="0" applyNumberFormat="1" applyBorder="1" applyAlignment="1">
      <alignment horizontal="center" wrapText="1"/>
    </xf>
    <xf numFmtId="44" fontId="0" fillId="0" borderId="34" xfId="0" applyNumberFormat="1" applyBorder="1" applyAlignment="1">
      <alignment horizontal="center" wrapText="1"/>
    </xf>
    <xf numFmtId="44" fontId="0" fillId="0" borderId="35" xfId="0" applyNumberFormat="1" applyBorder="1" applyAlignment="1">
      <alignment horizontal="center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ighlandsrecgov.sharepoint.com/sites/Confidential/Shared%20Documents/Confidential/Finance%20and%20Accounting/Fixed%20Assets%20-%20Depreciation%20Schedules/FIXED%20ASSETS%20FY23-24%20updated%207-5-24%20with%20FY23-24%20New%20Assets.xls" TargetMode="External"/><Relationship Id="rId1" Type="http://schemas.openxmlformats.org/officeDocument/2006/relationships/externalLinkPath" Target="/sites/Confidential/Shared%20Documents/Confidential/Finance%20and%20Accounting/Fixed%20Assets%20-%20Depreciation%20Schedules/FIXED%20ASSETS%20FY23-24%20updated%207-5-24%20with%20FY23-24%20New%20Asse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xed Assets-Deprec."/>
      <sheetName val="Const in Pgrss"/>
    </sheetNames>
    <sheetDataSet>
      <sheetData sheetId="0" refreshError="1"/>
      <sheetData sheetId="1">
        <row r="6">
          <cell r="C6">
            <v>0</v>
          </cell>
          <cell r="J6">
            <v>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Tamsen Burke, GM Direct" id="{284DC95E-6254-4847-84FA-B9437D591882}" userId="gmdirect@highlandsrec.ca.gov" providerId="PeoplePicker"/>
  <person displayName="Megan Catmull – Assistant General Manager" id="{7E1F9909-B840-43B0-8D6E-FB93C244C1B9}" userId="S::mcatmull@highlandsrec.ca.gov::21f48e35-c1e4-4fd4-a4fb-b8d72b762d7f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5" dT="2025-04-06T19:09:51.42" personId="{7E1F9909-B840-43B0-8D6E-FB93C244C1B9}" id="{9AD9F17C-9F66-4012-B702-95BC257A7189}">
    <text>@Tamsen Burke, GM Direct Main building roof</text>
    <mentions>
      <mention mentionpersonId="{284DC95E-6254-4847-84FA-B9437D591882}" mentionId="{0B57070A-4675-45DB-B965-9D81739F1512}" startIndex="0" length="24"/>
    </mentions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A5639-6848-4E7C-8CEC-7B35C0A4C015}">
  <sheetPr codeName="Sheet1">
    <pageSetUpPr fitToPage="1"/>
  </sheetPr>
  <dimension ref="A1:AF869"/>
  <sheetViews>
    <sheetView tabSelected="1" zoomScaleNormal="100" zoomScalePageLayoutView="80" workbookViewId="0">
      <pane ySplit="2" topLeftCell="A34" activePane="bottomLeft" state="frozen"/>
      <selection activeCell="B1" sqref="B1"/>
      <selection pane="bottomLeft" activeCell="F44" sqref="F44"/>
    </sheetView>
  </sheetViews>
  <sheetFormatPr defaultColWidth="8.77734375" defaultRowHeight="14.4" x14ac:dyDescent="0.3"/>
  <cols>
    <col min="2" max="2" width="23.77734375" bestFit="1" customWidth="1"/>
    <col min="3" max="3" width="48.109375" customWidth="1"/>
    <col min="4" max="4" width="45.88671875" style="1" customWidth="1"/>
    <col min="5" max="5" width="16" style="2" bestFit="1" customWidth="1"/>
    <col min="6" max="7" width="6.5546875" style="2" customWidth="1"/>
    <col min="8" max="8" width="9.5546875" style="2" customWidth="1"/>
    <col min="9" max="9" width="6.5546875" style="2" bestFit="1" customWidth="1"/>
    <col min="10" max="10" width="7.77734375" style="45" bestFit="1" customWidth="1"/>
    <col min="11" max="11" width="13.88671875" style="46" customWidth="1"/>
    <col min="12" max="12" width="14.109375" style="66" customWidth="1"/>
    <col min="13" max="13" width="14.77734375" style="66" customWidth="1"/>
    <col min="14" max="14" width="11.88671875" style="48" customWidth="1"/>
    <col min="15" max="15" width="6.88671875" style="2" bestFit="1" customWidth="1"/>
    <col min="16" max="16" width="6.44140625" style="2" customWidth="1"/>
    <col min="17" max="17" width="63.6640625" style="1" bestFit="1" customWidth="1"/>
    <col min="18" max="18" width="14.5546875" style="2" bestFit="1" customWidth="1"/>
    <col min="19" max="20" width="7.77734375" style="2" bestFit="1" customWidth="1"/>
    <col min="21" max="21" width="4.44140625" style="2" bestFit="1" customWidth="1"/>
    <col min="22" max="22" width="10.21875" style="2" customWidth="1"/>
    <col min="23" max="23" width="14.88671875" style="2" bestFit="1" customWidth="1"/>
    <col min="24" max="24" width="11" style="2" bestFit="1" customWidth="1"/>
    <col min="25" max="25" width="10.109375" style="2" bestFit="1" customWidth="1"/>
    <col min="26" max="26" width="13.88671875" style="4" customWidth="1"/>
    <col min="27" max="27" width="8.88671875" style="2" customWidth="1"/>
    <col min="28" max="29" width="6.5546875" style="2" customWidth="1"/>
    <col min="30" max="30" width="35" customWidth="1"/>
  </cols>
  <sheetData>
    <row r="1" spans="1:30" ht="21" customHeight="1" thickBot="1" x14ac:dyDescent="0.35">
      <c r="L1" s="47"/>
      <c r="M1" s="47"/>
      <c r="AB1" s="2" t="s">
        <v>0</v>
      </c>
      <c r="AC1" s="2" t="s">
        <v>1</v>
      </c>
    </row>
    <row r="2" spans="1:30" ht="81.599999999999994" x14ac:dyDescent="0.3">
      <c r="B2" s="9" t="s">
        <v>2</v>
      </c>
      <c r="C2" s="5" t="s">
        <v>3</v>
      </c>
      <c r="D2" s="96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49" t="s">
        <v>9</v>
      </c>
      <c r="K2" s="50" t="s">
        <v>10</v>
      </c>
      <c r="L2" s="51" t="s">
        <v>11</v>
      </c>
      <c r="M2" s="51" t="s">
        <v>12</v>
      </c>
      <c r="N2" s="49" t="s">
        <v>13</v>
      </c>
      <c r="O2" s="10" t="s">
        <v>14</v>
      </c>
      <c r="P2" s="35" t="s">
        <v>15</v>
      </c>
      <c r="Q2" s="88" t="s">
        <v>16</v>
      </c>
      <c r="R2" s="98" t="s">
        <v>17</v>
      </c>
      <c r="S2" s="10" t="s">
        <v>18</v>
      </c>
      <c r="T2" s="10" t="s">
        <v>19</v>
      </c>
      <c r="U2" s="10" t="s">
        <v>20</v>
      </c>
      <c r="V2" s="99" t="s">
        <v>21</v>
      </c>
      <c r="W2" s="128"/>
      <c r="X2" s="129" t="s">
        <v>22</v>
      </c>
      <c r="Y2" s="127"/>
      <c r="Z2" s="115" t="s">
        <v>23</v>
      </c>
      <c r="AA2" s="10" t="s">
        <v>24</v>
      </c>
      <c r="AB2" s="10"/>
      <c r="AC2" s="99"/>
      <c r="AD2" s="86"/>
    </row>
    <row r="3" spans="1:30" ht="42" customHeight="1" thickBot="1" x14ac:dyDescent="0.4">
      <c r="A3" s="37" t="s">
        <v>25</v>
      </c>
      <c r="B3" s="3"/>
      <c r="C3" s="2"/>
      <c r="D3" s="89"/>
      <c r="E3" s="91"/>
      <c r="F3" s="91"/>
      <c r="G3" s="91"/>
      <c r="H3" s="91"/>
      <c r="I3" s="91"/>
      <c r="J3" s="92"/>
      <c r="K3" s="93"/>
      <c r="L3" s="94"/>
      <c r="M3" s="94"/>
      <c r="N3" s="92"/>
      <c r="O3" s="91"/>
      <c r="P3" s="91"/>
      <c r="Q3" s="95"/>
      <c r="R3" s="191" t="s">
        <v>26</v>
      </c>
      <c r="S3" s="192"/>
      <c r="T3" s="192"/>
      <c r="U3" s="192"/>
      <c r="V3" s="193"/>
      <c r="W3" s="113" t="s">
        <v>27</v>
      </c>
      <c r="X3" s="90" t="s">
        <v>28</v>
      </c>
      <c r="Y3" s="114" t="s">
        <v>29</v>
      </c>
      <c r="Z3" s="194" t="s">
        <v>30</v>
      </c>
      <c r="AA3" s="195"/>
      <c r="AB3" s="195"/>
      <c r="AC3" s="196"/>
      <c r="AD3" s="86"/>
    </row>
    <row r="4" spans="1:30" ht="14.25" customHeight="1" x14ac:dyDescent="0.3">
      <c r="A4" s="25"/>
      <c r="B4" s="25" t="s">
        <v>31</v>
      </c>
      <c r="C4" s="25" t="s">
        <v>32</v>
      </c>
      <c r="D4" s="44" t="s">
        <v>33</v>
      </c>
      <c r="E4" s="43">
        <v>1966</v>
      </c>
      <c r="F4" s="43" t="s">
        <v>34</v>
      </c>
      <c r="G4" s="43">
        <v>12</v>
      </c>
      <c r="H4" s="43" t="s">
        <v>35</v>
      </c>
      <c r="I4" s="43">
        <v>2007</v>
      </c>
      <c r="J4" s="87"/>
      <c r="K4" s="63"/>
      <c r="L4" s="64">
        <v>108000</v>
      </c>
      <c r="M4" s="64">
        <v>183000</v>
      </c>
      <c r="N4" s="65">
        <v>2022</v>
      </c>
      <c r="O4" s="43" t="s">
        <v>36</v>
      </c>
      <c r="P4" s="43" t="s">
        <v>37</v>
      </c>
      <c r="Q4" s="44" t="s">
        <v>38</v>
      </c>
      <c r="R4" s="100" t="s">
        <v>39</v>
      </c>
      <c r="S4" s="43" t="s">
        <v>39</v>
      </c>
      <c r="T4" s="43"/>
      <c r="U4" s="43"/>
      <c r="V4" s="101"/>
      <c r="W4" s="100"/>
      <c r="X4" s="43"/>
      <c r="Y4" s="101"/>
      <c r="Z4" s="116"/>
      <c r="AA4" s="43"/>
      <c r="AB4" s="43"/>
      <c r="AC4" s="101"/>
      <c r="AD4" s="25"/>
    </row>
    <row r="5" spans="1:30" x14ac:dyDescent="0.3">
      <c r="A5" s="25"/>
      <c r="B5" s="25" t="s">
        <v>31</v>
      </c>
      <c r="C5" s="25" t="s">
        <v>40</v>
      </c>
      <c r="D5" s="32" t="s">
        <v>41</v>
      </c>
      <c r="E5" s="27"/>
      <c r="F5" s="27"/>
      <c r="G5" s="27">
        <v>10</v>
      </c>
      <c r="H5" s="27" t="s">
        <v>35</v>
      </c>
      <c r="I5" s="27"/>
      <c r="J5" s="52"/>
      <c r="K5" s="53"/>
      <c r="L5" s="54">
        <v>7000</v>
      </c>
      <c r="M5" s="54"/>
      <c r="N5" s="55"/>
      <c r="O5" s="27" t="s">
        <v>36</v>
      </c>
      <c r="P5" s="27" t="s">
        <v>37</v>
      </c>
      <c r="Q5" s="32" t="s">
        <v>42</v>
      </c>
      <c r="R5" s="102"/>
      <c r="S5" s="27" t="s">
        <v>39</v>
      </c>
      <c r="T5" s="27"/>
      <c r="U5" s="27"/>
      <c r="V5" s="103"/>
      <c r="W5" s="102"/>
      <c r="X5" s="27"/>
      <c r="Y5" s="103"/>
      <c r="Z5" s="117"/>
      <c r="AA5" s="27"/>
      <c r="AB5" s="27"/>
      <c r="AC5" s="103"/>
      <c r="AD5" s="25"/>
    </row>
    <row r="6" spans="1:30" x14ac:dyDescent="0.3">
      <c r="A6" s="25"/>
      <c r="B6" s="25" t="s">
        <v>31</v>
      </c>
      <c r="C6" s="25" t="s">
        <v>43</v>
      </c>
      <c r="D6" s="32" t="s">
        <v>44</v>
      </c>
      <c r="E6" s="27">
        <v>2019</v>
      </c>
      <c r="F6" s="27">
        <v>2024</v>
      </c>
      <c r="G6" s="27">
        <v>5</v>
      </c>
      <c r="H6" s="27">
        <v>2</v>
      </c>
      <c r="I6" s="27"/>
      <c r="J6" s="52"/>
      <c r="K6" s="53">
        <v>8328</v>
      </c>
      <c r="L6" s="54"/>
      <c r="M6" s="54"/>
      <c r="N6" s="55"/>
      <c r="O6" s="27" t="s">
        <v>45</v>
      </c>
      <c r="P6" s="27" t="s">
        <v>37</v>
      </c>
      <c r="Q6" s="32" t="s">
        <v>42</v>
      </c>
      <c r="R6" s="102" t="s">
        <v>39</v>
      </c>
      <c r="S6" s="27"/>
      <c r="T6" s="27" t="s">
        <v>39</v>
      </c>
      <c r="U6" s="27"/>
      <c r="V6" s="103"/>
      <c r="W6" s="102"/>
      <c r="X6" s="27"/>
      <c r="Y6" s="103"/>
      <c r="Z6" s="117"/>
      <c r="AA6" s="27"/>
      <c r="AB6" s="27"/>
      <c r="AC6" s="103"/>
      <c r="AD6" s="25"/>
    </row>
    <row r="7" spans="1:30" x14ac:dyDescent="0.3">
      <c r="A7" s="25"/>
      <c r="B7" s="25" t="s">
        <v>31</v>
      </c>
      <c r="C7" s="25" t="s">
        <v>46</v>
      </c>
      <c r="D7" s="32" t="s">
        <v>47</v>
      </c>
      <c r="E7" s="27"/>
      <c r="F7" s="27"/>
      <c r="G7" s="27"/>
      <c r="H7" s="27"/>
      <c r="I7" s="27"/>
      <c r="J7" s="52"/>
      <c r="K7" s="53"/>
      <c r="L7" s="54"/>
      <c r="M7" s="54"/>
      <c r="N7" s="55"/>
      <c r="O7" s="27" t="s">
        <v>48</v>
      </c>
      <c r="P7" s="27" t="s">
        <v>37</v>
      </c>
      <c r="Q7" s="32" t="s">
        <v>42</v>
      </c>
      <c r="R7" s="102"/>
      <c r="S7" s="27"/>
      <c r="T7" s="27"/>
      <c r="U7" s="27"/>
      <c r="V7" s="103"/>
      <c r="W7" s="102"/>
      <c r="X7" s="27"/>
      <c r="Y7" s="103"/>
      <c r="Z7" s="117"/>
      <c r="AA7" s="27"/>
      <c r="AB7" s="27"/>
      <c r="AC7" s="103"/>
      <c r="AD7" s="25"/>
    </row>
    <row r="8" spans="1:30" x14ac:dyDescent="0.3">
      <c r="A8" s="25"/>
      <c r="B8" s="25" t="s">
        <v>31</v>
      </c>
      <c r="C8" s="25" t="s">
        <v>49</v>
      </c>
      <c r="D8" s="32"/>
      <c r="E8" s="27">
        <v>2009</v>
      </c>
      <c r="F8" s="27">
        <v>2029</v>
      </c>
      <c r="G8" s="27">
        <v>20</v>
      </c>
      <c r="H8" s="27">
        <v>7</v>
      </c>
      <c r="I8" s="27"/>
      <c r="J8" s="52"/>
      <c r="K8" s="53">
        <v>7000</v>
      </c>
      <c r="L8" s="54">
        <v>10000</v>
      </c>
      <c r="M8" s="54"/>
      <c r="N8" s="55"/>
      <c r="O8" s="27" t="s">
        <v>45</v>
      </c>
      <c r="P8" s="27" t="s">
        <v>37</v>
      </c>
      <c r="Q8" s="32" t="s">
        <v>42</v>
      </c>
      <c r="R8" s="102"/>
      <c r="S8" s="27"/>
      <c r="T8" s="27"/>
      <c r="U8" s="27"/>
      <c r="V8" s="103"/>
      <c r="W8" s="102"/>
      <c r="X8" s="27"/>
      <c r="Y8" s="103"/>
      <c r="Z8" s="117"/>
      <c r="AA8" s="27"/>
      <c r="AB8" s="27"/>
      <c r="AC8" s="103"/>
      <c r="AD8" s="25"/>
    </row>
    <row r="9" spans="1:30" x14ac:dyDescent="0.3">
      <c r="A9" s="25"/>
      <c r="B9" s="25" t="s">
        <v>31</v>
      </c>
      <c r="C9" s="26" t="s">
        <v>50</v>
      </c>
      <c r="D9" s="32"/>
      <c r="E9" s="27"/>
      <c r="F9" s="27"/>
      <c r="G9" s="27"/>
      <c r="H9" s="27"/>
      <c r="I9" s="27"/>
      <c r="J9" s="52"/>
      <c r="K9" s="53"/>
      <c r="L9" s="56">
        <v>10000</v>
      </c>
      <c r="M9" s="56">
        <v>12000</v>
      </c>
      <c r="N9" s="55"/>
      <c r="O9" s="27"/>
      <c r="P9" s="27"/>
      <c r="Q9" s="32"/>
      <c r="R9" s="102"/>
      <c r="S9" s="27"/>
      <c r="T9" s="27"/>
      <c r="U9" s="27"/>
      <c r="V9" s="103"/>
      <c r="W9" s="102"/>
      <c r="X9" s="27"/>
      <c r="Y9" s="103"/>
      <c r="Z9" s="117"/>
      <c r="AA9" s="27"/>
      <c r="AB9" s="27"/>
      <c r="AC9" s="103"/>
      <c r="AD9" s="25"/>
    </row>
    <row r="10" spans="1:30" x14ac:dyDescent="0.3">
      <c r="A10" s="25"/>
      <c r="B10" s="25" t="s">
        <v>31</v>
      </c>
      <c r="C10" s="26" t="s">
        <v>51</v>
      </c>
      <c r="D10" s="32"/>
      <c r="E10" s="27"/>
      <c r="F10" s="27"/>
      <c r="G10" s="27"/>
      <c r="H10" s="27"/>
      <c r="I10" s="27"/>
      <c r="J10" s="52"/>
      <c r="K10" s="53"/>
      <c r="L10" s="56">
        <v>108000</v>
      </c>
      <c r="M10" s="56">
        <v>183000</v>
      </c>
      <c r="N10" s="55"/>
      <c r="O10" s="27"/>
      <c r="P10" s="27"/>
      <c r="Q10" s="32"/>
      <c r="R10" s="102"/>
      <c r="S10" s="27"/>
      <c r="T10" s="27"/>
      <c r="U10" s="27"/>
      <c r="V10" s="103"/>
      <c r="W10" s="102"/>
      <c r="X10" s="27"/>
      <c r="Y10" s="103"/>
      <c r="Z10" s="117"/>
      <c r="AA10" s="27"/>
      <c r="AB10" s="27"/>
      <c r="AC10" s="103"/>
      <c r="AD10" s="25"/>
    </row>
    <row r="11" spans="1:30" x14ac:dyDescent="0.3">
      <c r="A11" s="25"/>
      <c r="B11" s="25" t="s">
        <v>31</v>
      </c>
      <c r="C11" s="25" t="s">
        <v>52</v>
      </c>
      <c r="D11" s="32"/>
      <c r="E11" s="27">
        <v>2020</v>
      </c>
      <c r="F11" s="27">
        <v>2045</v>
      </c>
      <c r="G11" s="27">
        <v>25</v>
      </c>
      <c r="H11" s="27">
        <v>23</v>
      </c>
      <c r="I11" s="27"/>
      <c r="J11" s="52"/>
      <c r="K11" s="53"/>
      <c r="L11" s="54"/>
      <c r="M11" s="54"/>
      <c r="N11" s="55"/>
      <c r="O11" s="27" t="s">
        <v>48</v>
      </c>
      <c r="P11" s="27" t="s">
        <v>37</v>
      </c>
      <c r="Q11" s="32" t="s">
        <v>53</v>
      </c>
      <c r="R11" s="102"/>
      <c r="S11" s="27"/>
      <c r="T11" s="27"/>
      <c r="U11" s="27"/>
      <c r="V11" s="103"/>
      <c r="W11" s="102"/>
      <c r="X11" s="27"/>
      <c r="Y11" s="103"/>
      <c r="Z11" s="117"/>
      <c r="AA11" s="27"/>
      <c r="AB11" s="27"/>
      <c r="AC11" s="103"/>
      <c r="AD11" s="25"/>
    </row>
    <row r="12" spans="1:30" x14ac:dyDescent="0.3">
      <c r="A12" s="25"/>
      <c r="B12" s="25" t="s">
        <v>31</v>
      </c>
      <c r="C12" s="25" t="s">
        <v>54</v>
      </c>
      <c r="D12" s="32" t="s">
        <v>55</v>
      </c>
      <c r="E12" s="27">
        <v>2008</v>
      </c>
      <c r="F12" s="27">
        <v>2018</v>
      </c>
      <c r="G12" s="27">
        <v>10</v>
      </c>
      <c r="H12" s="27" t="s">
        <v>35</v>
      </c>
      <c r="I12" s="27"/>
      <c r="J12" s="52"/>
      <c r="K12" s="53">
        <v>19525</v>
      </c>
      <c r="L12" s="54">
        <v>24000</v>
      </c>
      <c r="M12" s="54">
        <v>28000</v>
      </c>
      <c r="N12" s="55"/>
      <c r="O12" s="27" t="s">
        <v>36</v>
      </c>
      <c r="P12" s="27" t="s">
        <v>37</v>
      </c>
      <c r="Q12" s="32" t="s">
        <v>42</v>
      </c>
      <c r="R12" s="102"/>
      <c r="S12" s="27"/>
      <c r="T12" s="27"/>
      <c r="U12" s="27"/>
      <c r="V12" s="103"/>
      <c r="W12" s="102"/>
      <c r="X12" s="27"/>
      <c r="Y12" s="103"/>
      <c r="Z12" s="117"/>
      <c r="AA12" s="27"/>
      <c r="AB12" s="27"/>
      <c r="AC12" s="103"/>
      <c r="AD12" s="25"/>
    </row>
    <row r="13" spans="1:30" x14ac:dyDescent="0.3">
      <c r="A13" s="25"/>
      <c r="B13" s="25" t="s">
        <v>31</v>
      </c>
      <c r="C13" s="25" t="s">
        <v>56</v>
      </c>
      <c r="D13" s="32" t="s">
        <v>57</v>
      </c>
      <c r="E13" s="27">
        <v>1991</v>
      </c>
      <c r="F13" s="27">
        <v>2016</v>
      </c>
      <c r="G13" s="27">
        <v>25</v>
      </c>
      <c r="H13" s="27" t="s">
        <v>35</v>
      </c>
      <c r="I13" s="27">
        <v>2021</v>
      </c>
      <c r="J13" s="52"/>
      <c r="K13" s="53">
        <v>37500</v>
      </c>
      <c r="L13" s="57">
        <v>55000</v>
      </c>
      <c r="M13" s="57">
        <v>120000</v>
      </c>
      <c r="N13" s="55"/>
      <c r="O13" s="27" t="s">
        <v>36</v>
      </c>
      <c r="P13" s="27" t="s">
        <v>37</v>
      </c>
      <c r="Q13" s="32" t="s">
        <v>58</v>
      </c>
      <c r="R13" s="102"/>
      <c r="S13" s="27"/>
      <c r="T13" s="27"/>
      <c r="U13" s="27"/>
      <c r="V13" s="103"/>
      <c r="W13" s="102"/>
      <c r="X13" s="27"/>
      <c r="Y13" s="103"/>
      <c r="Z13" s="117"/>
      <c r="AA13" s="27"/>
      <c r="AB13" s="27"/>
      <c r="AC13" s="103"/>
      <c r="AD13" s="25"/>
    </row>
    <row r="14" spans="1:30" x14ac:dyDescent="0.3">
      <c r="A14" s="25"/>
      <c r="B14" s="25" t="s">
        <v>31</v>
      </c>
      <c r="C14" s="25" t="s">
        <v>59</v>
      </c>
      <c r="D14" s="32" t="s">
        <v>60</v>
      </c>
      <c r="E14" s="27">
        <v>1996</v>
      </c>
      <c r="F14" s="27">
        <v>2006</v>
      </c>
      <c r="G14" s="27">
        <v>10</v>
      </c>
      <c r="H14" s="27" t="s">
        <v>35</v>
      </c>
      <c r="I14" s="27"/>
      <c r="J14" s="52"/>
      <c r="K14" s="53">
        <v>8000</v>
      </c>
      <c r="L14" s="54">
        <v>10000</v>
      </c>
      <c r="M14" s="54">
        <v>15000</v>
      </c>
      <c r="N14" s="55"/>
      <c r="O14" s="27" t="s">
        <v>45</v>
      </c>
      <c r="P14" s="27" t="s">
        <v>61</v>
      </c>
      <c r="Q14" s="32" t="s">
        <v>24</v>
      </c>
      <c r="R14" s="102"/>
      <c r="S14" s="27"/>
      <c r="T14" s="27"/>
      <c r="U14" s="27"/>
      <c r="V14" s="103"/>
      <c r="W14" s="102"/>
      <c r="X14" s="27"/>
      <c r="Y14" s="103"/>
      <c r="Z14" s="117"/>
      <c r="AA14" s="27"/>
      <c r="AB14" s="27"/>
      <c r="AC14" s="103"/>
      <c r="AD14" s="25"/>
    </row>
    <row r="15" spans="1:30" x14ac:dyDescent="0.3">
      <c r="A15" s="25"/>
      <c r="B15" s="25" t="s">
        <v>31</v>
      </c>
      <c r="C15" s="25" t="s">
        <v>62</v>
      </c>
      <c r="D15" s="32" t="s">
        <v>63</v>
      </c>
      <c r="E15" s="27">
        <v>2009</v>
      </c>
      <c r="F15" s="27">
        <v>2019</v>
      </c>
      <c r="G15" s="27">
        <v>10</v>
      </c>
      <c r="H15" s="27" t="s">
        <v>35</v>
      </c>
      <c r="I15" s="27"/>
      <c r="J15" s="52"/>
      <c r="K15" s="53">
        <v>2799</v>
      </c>
      <c r="L15" s="54">
        <v>3000</v>
      </c>
      <c r="M15" s="54"/>
      <c r="N15" s="55"/>
      <c r="O15" s="27" t="s">
        <v>45</v>
      </c>
      <c r="P15" s="27" t="s">
        <v>37</v>
      </c>
      <c r="Q15" s="32" t="s">
        <v>42</v>
      </c>
      <c r="R15" s="102"/>
      <c r="S15" s="27"/>
      <c r="T15" s="27"/>
      <c r="U15" s="27"/>
      <c r="V15" s="103"/>
      <c r="W15" s="102"/>
      <c r="X15" s="27"/>
      <c r="Y15" s="103"/>
      <c r="Z15" s="117"/>
      <c r="AA15" s="27"/>
      <c r="AB15" s="27"/>
      <c r="AC15" s="103"/>
      <c r="AD15" s="25"/>
    </row>
    <row r="16" spans="1:30" x14ac:dyDescent="0.3">
      <c r="A16" s="25"/>
      <c r="B16" s="25" t="s">
        <v>31</v>
      </c>
      <c r="C16" s="26" t="s">
        <v>64</v>
      </c>
      <c r="D16" s="32"/>
      <c r="E16" s="27"/>
      <c r="F16" s="27"/>
      <c r="G16" s="27"/>
      <c r="H16" s="27"/>
      <c r="I16" s="27"/>
      <c r="J16" s="52"/>
      <c r="K16" s="53"/>
      <c r="L16" s="56">
        <v>3000</v>
      </c>
      <c r="M16" s="56">
        <v>5000</v>
      </c>
      <c r="N16" s="55"/>
      <c r="O16" s="27"/>
      <c r="P16" s="27"/>
      <c r="Q16" s="32"/>
      <c r="R16" s="102"/>
      <c r="S16" s="27"/>
      <c r="T16" s="27"/>
      <c r="U16" s="27"/>
      <c r="V16" s="103"/>
      <c r="W16" s="102"/>
      <c r="X16" s="27"/>
      <c r="Y16" s="103"/>
      <c r="Z16" s="117"/>
      <c r="AA16" s="27"/>
      <c r="AB16" s="27"/>
      <c r="AC16" s="103"/>
      <c r="AD16" s="25"/>
    </row>
    <row r="17" spans="1:30" x14ac:dyDescent="0.3">
      <c r="A17" s="25"/>
      <c r="B17" s="25" t="s">
        <v>31</v>
      </c>
      <c r="C17" s="25" t="s">
        <v>65</v>
      </c>
      <c r="D17" s="32" t="s">
        <v>66</v>
      </c>
      <c r="E17" s="27">
        <v>2010</v>
      </c>
      <c r="F17" s="27">
        <v>2050</v>
      </c>
      <c r="G17" s="27">
        <v>40</v>
      </c>
      <c r="H17" s="27">
        <v>28</v>
      </c>
      <c r="I17" s="27"/>
      <c r="J17" s="52"/>
      <c r="K17" s="53">
        <v>7882</v>
      </c>
      <c r="L17" s="54"/>
      <c r="M17" s="54"/>
      <c r="N17" s="55"/>
      <c r="O17" s="27"/>
      <c r="P17" s="27"/>
      <c r="Q17" s="32" t="s">
        <v>67</v>
      </c>
      <c r="R17" s="102"/>
      <c r="S17" s="27"/>
      <c r="T17" s="27"/>
      <c r="U17" s="27"/>
      <c r="V17" s="103"/>
      <c r="W17" s="102"/>
      <c r="X17" s="27"/>
      <c r="Y17" s="103"/>
      <c r="Z17" s="117"/>
      <c r="AA17" s="27"/>
      <c r="AB17" s="27"/>
      <c r="AC17" s="103"/>
      <c r="AD17" s="25"/>
    </row>
    <row r="18" spans="1:30" x14ac:dyDescent="0.3">
      <c r="A18" s="25"/>
      <c r="B18" s="25" t="s">
        <v>31</v>
      </c>
      <c r="C18" s="25" t="s">
        <v>68</v>
      </c>
      <c r="D18" s="32" t="s">
        <v>69</v>
      </c>
      <c r="E18" s="27">
        <v>2020</v>
      </c>
      <c r="F18" s="27">
        <v>2045</v>
      </c>
      <c r="G18" s="27">
        <v>25</v>
      </c>
      <c r="H18" s="27">
        <v>23</v>
      </c>
      <c r="I18" s="27"/>
      <c r="J18" s="52"/>
      <c r="K18" s="53"/>
      <c r="L18" s="54"/>
      <c r="M18" s="54"/>
      <c r="N18" s="55"/>
      <c r="O18" s="27" t="s">
        <v>48</v>
      </c>
      <c r="P18" s="27" t="s">
        <v>37</v>
      </c>
      <c r="Q18" s="32" t="s">
        <v>70</v>
      </c>
      <c r="R18" s="102"/>
      <c r="S18" s="27"/>
      <c r="T18" s="27"/>
      <c r="U18" s="27"/>
      <c r="V18" s="103"/>
      <c r="W18" s="102"/>
      <c r="X18" s="27"/>
      <c r="Y18" s="103"/>
      <c r="Z18" s="117"/>
      <c r="AA18" s="27"/>
      <c r="AB18" s="27"/>
      <c r="AC18" s="103"/>
      <c r="AD18" s="25"/>
    </row>
    <row r="19" spans="1:30" x14ac:dyDescent="0.3">
      <c r="A19" s="25"/>
      <c r="B19" s="25" t="s">
        <v>31</v>
      </c>
      <c r="C19" s="25" t="s">
        <v>71</v>
      </c>
      <c r="D19" s="32" t="s">
        <v>72</v>
      </c>
      <c r="E19" s="27">
        <v>2009</v>
      </c>
      <c r="F19" s="27">
        <v>2019</v>
      </c>
      <c r="G19" s="27">
        <v>10</v>
      </c>
      <c r="H19" s="27" t="s">
        <v>35</v>
      </c>
      <c r="I19" s="27"/>
      <c r="J19" s="52"/>
      <c r="K19" s="53">
        <v>12800</v>
      </c>
      <c r="L19" s="54">
        <v>19200</v>
      </c>
      <c r="M19" s="54"/>
      <c r="N19" s="55"/>
      <c r="O19" s="27" t="s">
        <v>45</v>
      </c>
      <c r="P19" s="27" t="s">
        <v>37</v>
      </c>
      <c r="Q19" s="32" t="s">
        <v>42</v>
      </c>
      <c r="R19" s="102"/>
      <c r="S19" s="27"/>
      <c r="T19" s="27"/>
      <c r="U19" s="27"/>
      <c r="V19" s="103"/>
      <c r="W19" s="102"/>
      <c r="X19" s="27"/>
      <c r="Y19" s="103"/>
      <c r="Z19" s="117"/>
      <c r="AA19" s="27"/>
      <c r="AB19" s="27"/>
      <c r="AC19" s="103"/>
      <c r="AD19" s="25"/>
    </row>
    <row r="20" spans="1:30" x14ac:dyDescent="0.3">
      <c r="A20" s="25"/>
      <c r="B20" s="25" t="s">
        <v>31</v>
      </c>
      <c r="C20" s="25" t="s">
        <v>73</v>
      </c>
      <c r="D20" s="32" t="s">
        <v>74</v>
      </c>
      <c r="E20" s="27"/>
      <c r="F20" s="27"/>
      <c r="G20" s="27"/>
      <c r="H20" s="27"/>
      <c r="I20" s="27"/>
      <c r="J20" s="52"/>
      <c r="K20" s="53"/>
      <c r="L20" s="54">
        <v>5000</v>
      </c>
      <c r="M20" s="54">
        <v>10000</v>
      </c>
      <c r="N20" s="55"/>
      <c r="O20" s="27" t="s">
        <v>45</v>
      </c>
      <c r="P20" s="27" t="s">
        <v>37</v>
      </c>
      <c r="Q20" s="32" t="s">
        <v>75</v>
      </c>
      <c r="R20" s="102"/>
      <c r="S20" s="27"/>
      <c r="T20" s="27"/>
      <c r="U20" s="27"/>
      <c r="V20" s="103"/>
      <c r="W20" s="102"/>
      <c r="X20" s="27"/>
      <c r="Y20" s="103"/>
      <c r="Z20" s="117"/>
      <c r="AA20" s="27"/>
      <c r="AB20" s="27"/>
      <c r="AC20" s="103"/>
      <c r="AD20" s="25"/>
    </row>
    <row r="21" spans="1:30" ht="28.8" x14ac:dyDescent="0.3">
      <c r="A21" s="25"/>
      <c r="B21" s="25" t="s">
        <v>31</v>
      </c>
      <c r="C21" s="25" t="s">
        <v>76</v>
      </c>
      <c r="D21" s="32" t="s">
        <v>77</v>
      </c>
      <c r="E21" s="27">
        <v>2020</v>
      </c>
      <c r="F21" s="27"/>
      <c r="G21" s="27"/>
      <c r="H21" s="27"/>
      <c r="I21" s="27"/>
      <c r="J21" s="52"/>
      <c r="K21" s="53"/>
      <c r="L21" s="54"/>
      <c r="M21" s="54"/>
      <c r="N21" s="55"/>
      <c r="O21" s="27" t="s">
        <v>48</v>
      </c>
      <c r="P21" s="27" t="s">
        <v>37</v>
      </c>
      <c r="Q21" s="32" t="s">
        <v>42</v>
      </c>
      <c r="R21" s="102"/>
      <c r="S21" s="27"/>
      <c r="T21" s="27"/>
      <c r="U21" s="27"/>
      <c r="V21" s="103"/>
      <c r="W21" s="102"/>
      <c r="X21" s="27"/>
      <c r="Y21" s="103"/>
      <c r="Z21" s="117"/>
      <c r="AA21" s="27"/>
      <c r="AB21" s="27"/>
      <c r="AC21" s="103"/>
      <c r="AD21" s="25"/>
    </row>
    <row r="22" spans="1:30" x14ac:dyDescent="0.3">
      <c r="A22" s="25"/>
      <c r="B22" s="25" t="s">
        <v>31</v>
      </c>
      <c r="C22" s="25" t="s">
        <v>78</v>
      </c>
      <c r="D22" s="32" t="s">
        <v>79</v>
      </c>
      <c r="E22" s="27"/>
      <c r="F22" s="27"/>
      <c r="G22" s="27">
        <v>6</v>
      </c>
      <c r="H22" s="27" t="s">
        <v>35</v>
      </c>
      <c r="I22" s="27"/>
      <c r="J22" s="52"/>
      <c r="K22" s="53"/>
      <c r="L22" s="54">
        <v>15000</v>
      </c>
      <c r="M22" s="54"/>
      <c r="N22" s="55"/>
      <c r="O22" s="27" t="s">
        <v>45</v>
      </c>
      <c r="P22" s="27" t="s">
        <v>37</v>
      </c>
      <c r="Q22" s="32" t="s">
        <v>80</v>
      </c>
      <c r="R22" s="102"/>
      <c r="S22" s="27"/>
      <c r="T22" s="27"/>
      <c r="U22" s="27"/>
      <c r="V22" s="103"/>
      <c r="W22" s="102"/>
      <c r="X22" s="27"/>
      <c r="Y22" s="103"/>
      <c r="Z22" s="117"/>
      <c r="AA22" s="27"/>
      <c r="AB22" s="27"/>
      <c r="AC22" s="103"/>
      <c r="AD22" s="25"/>
    </row>
    <row r="23" spans="1:30" x14ac:dyDescent="0.3">
      <c r="A23" s="25"/>
      <c r="B23" s="25" t="s">
        <v>31</v>
      </c>
      <c r="C23" s="26" t="s">
        <v>81</v>
      </c>
      <c r="D23" s="32"/>
      <c r="E23" s="27"/>
      <c r="F23" s="27"/>
      <c r="G23" s="27"/>
      <c r="H23" s="27"/>
      <c r="I23" s="27"/>
      <c r="J23" s="52"/>
      <c r="K23" s="53"/>
      <c r="L23" s="56">
        <v>15000</v>
      </c>
      <c r="M23" s="56">
        <v>20000</v>
      </c>
      <c r="N23" s="55"/>
      <c r="O23" s="27"/>
      <c r="P23" s="27"/>
      <c r="Q23" s="32"/>
      <c r="R23" s="102"/>
      <c r="S23" s="27"/>
      <c r="T23" s="27"/>
      <c r="U23" s="27"/>
      <c r="V23" s="103"/>
      <c r="W23" s="102"/>
      <c r="X23" s="27"/>
      <c r="Y23" s="103"/>
      <c r="Z23" s="117"/>
      <c r="AA23" s="27"/>
      <c r="AB23" s="27"/>
      <c r="AC23" s="103"/>
      <c r="AD23" s="25"/>
    </row>
    <row r="24" spans="1:30" x14ac:dyDescent="0.3">
      <c r="A24" s="25"/>
      <c r="B24" s="25" t="s">
        <v>31</v>
      </c>
      <c r="C24" s="25" t="s">
        <v>82</v>
      </c>
      <c r="D24" s="32" t="s">
        <v>83</v>
      </c>
      <c r="E24" s="27">
        <v>2003</v>
      </c>
      <c r="F24" s="27">
        <v>2019</v>
      </c>
      <c r="G24" s="27">
        <v>15</v>
      </c>
      <c r="H24" s="27" t="s">
        <v>35</v>
      </c>
      <c r="I24" s="27"/>
      <c r="J24" s="52"/>
      <c r="K24" s="53">
        <v>5372</v>
      </c>
      <c r="L24" s="54">
        <v>7000</v>
      </c>
      <c r="M24" s="54">
        <v>9000</v>
      </c>
      <c r="N24" s="55"/>
      <c r="O24" s="27" t="s">
        <v>45</v>
      </c>
      <c r="P24" s="27" t="s">
        <v>37</v>
      </c>
      <c r="Q24" s="32" t="s">
        <v>42</v>
      </c>
      <c r="R24" s="102"/>
      <c r="S24" s="27"/>
      <c r="T24" s="27"/>
      <c r="U24" s="27"/>
      <c r="V24" s="103"/>
      <c r="W24" s="102"/>
      <c r="X24" s="27"/>
      <c r="Y24" s="103"/>
      <c r="Z24" s="117"/>
      <c r="AA24" s="27"/>
      <c r="AB24" s="27"/>
      <c r="AC24" s="103"/>
      <c r="AD24" s="25"/>
    </row>
    <row r="25" spans="1:30" x14ac:dyDescent="0.3">
      <c r="A25" s="25"/>
      <c r="B25" s="25" t="s">
        <v>31</v>
      </c>
      <c r="C25" s="26" t="s">
        <v>84</v>
      </c>
      <c r="D25" s="32"/>
      <c r="E25" s="27"/>
      <c r="F25" s="27"/>
      <c r="G25" s="27"/>
      <c r="H25" s="27"/>
      <c r="I25" s="27"/>
      <c r="J25" s="52"/>
      <c r="K25" s="53"/>
      <c r="L25" s="56">
        <v>7000</v>
      </c>
      <c r="M25" s="56">
        <v>9000</v>
      </c>
      <c r="N25" s="55"/>
      <c r="O25" s="27"/>
      <c r="P25" s="27"/>
      <c r="Q25" s="32"/>
      <c r="R25" s="102"/>
      <c r="S25" s="27"/>
      <c r="T25" s="27"/>
      <c r="U25" s="27"/>
      <c r="V25" s="103"/>
      <c r="W25" s="102"/>
      <c r="X25" s="27"/>
      <c r="Y25" s="103"/>
      <c r="Z25" s="117"/>
      <c r="AA25" s="27"/>
      <c r="AB25" s="27"/>
      <c r="AC25" s="103"/>
      <c r="AD25" s="25"/>
    </row>
    <row r="26" spans="1:30" x14ac:dyDescent="0.3">
      <c r="A26" s="25"/>
      <c r="B26" s="25" t="s">
        <v>31</v>
      </c>
      <c r="C26" s="25" t="s">
        <v>85</v>
      </c>
      <c r="D26" s="1" t="s">
        <v>86</v>
      </c>
      <c r="G26" s="27">
        <v>10</v>
      </c>
      <c r="H26" s="27">
        <v>2</v>
      </c>
      <c r="I26" s="27"/>
      <c r="J26" s="52"/>
      <c r="K26" s="53"/>
      <c r="L26" s="54"/>
      <c r="M26" s="54"/>
      <c r="N26" s="55"/>
      <c r="O26" s="27" t="s">
        <v>36</v>
      </c>
      <c r="P26" s="27" t="s">
        <v>37</v>
      </c>
      <c r="Q26" s="32" t="s">
        <v>42</v>
      </c>
      <c r="R26" s="104"/>
      <c r="T26" s="27"/>
      <c r="U26" s="27"/>
      <c r="V26" s="103"/>
      <c r="W26" s="102"/>
      <c r="X26" s="27"/>
      <c r="Y26" s="103"/>
      <c r="Z26" s="117"/>
      <c r="AC26" s="103"/>
      <c r="AD26" s="25"/>
    </row>
    <row r="27" spans="1:30" x14ac:dyDescent="0.3">
      <c r="A27" s="25"/>
      <c r="B27" s="25" t="s">
        <v>31</v>
      </c>
      <c r="C27" s="26" t="s">
        <v>87</v>
      </c>
      <c r="D27" s="32"/>
      <c r="E27" s="27"/>
      <c r="F27" s="27"/>
      <c r="G27" s="27"/>
      <c r="H27" s="27"/>
      <c r="I27" s="27"/>
      <c r="J27" s="52"/>
      <c r="K27" s="53"/>
      <c r="L27" s="56">
        <v>15000</v>
      </c>
      <c r="M27" s="56">
        <v>20000</v>
      </c>
      <c r="N27" s="55"/>
      <c r="O27" s="27"/>
      <c r="P27" s="27"/>
      <c r="Q27" s="32"/>
      <c r="R27" s="102"/>
      <c r="S27" s="27"/>
      <c r="T27" s="27"/>
      <c r="U27" s="27"/>
      <c r="V27" s="103"/>
      <c r="W27" s="102"/>
      <c r="X27" s="27"/>
      <c r="Y27" s="103"/>
      <c r="Z27" s="117"/>
      <c r="AA27" s="27"/>
      <c r="AB27" s="27"/>
      <c r="AC27" s="103"/>
      <c r="AD27" s="25"/>
    </row>
    <row r="28" spans="1:30" x14ac:dyDescent="0.3">
      <c r="A28" s="25"/>
      <c r="B28" s="25" t="s">
        <v>31</v>
      </c>
      <c r="C28" s="26" t="s">
        <v>88</v>
      </c>
      <c r="D28" s="32"/>
      <c r="E28" s="27"/>
      <c r="F28" s="27"/>
      <c r="G28" s="27"/>
      <c r="H28" s="27"/>
      <c r="I28" s="27"/>
      <c r="J28" s="52"/>
      <c r="K28" s="53"/>
      <c r="L28" s="56">
        <v>24000</v>
      </c>
      <c r="M28" s="56">
        <v>28000</v>
      </c>
      <c r="N28" s="55"/>
      <c r="O28" s="27"/>
      <c r="P28" s="27"/>
      <c r="Q28" s="32"/>
      <c r="R28" s="102"/>
      <c r="S28" s="27"/>
      <c r="T28" s="27"/>
      <c r="U28" s="27"/>
      <c r="V28" s="103"/>
      <c r="W28" s="102"/>
      <c r="X28" s="27"/>
      <c r="Y28" s="103"/>
      <c r="Z28" s="117"/>
      <c r="AA28" s="27"/>
      <c r="AB28" s="27"/>
      <c r="AC28" s="103"/>
      <c r="AD28" s="25"/>
    </row>
    <row r="29" spans="1:30" x14ac:dyDescent="0.3">
      <c r="A29" s="25"/>
      <c r="B29" s="25" t="s">
        <v>31</v>
      </c>
      <c r="C29" s="26" t="s">
        <v>89</v>
      </c>
      <c r="G29" s="27"/>
      <c r="H29" s="27"/>
      <c r="I29" s="27"/>
      <c r="J29" s="52"/>
      <c r="K29" s="53"/>
      <c r="L29" s="56">
        <v>55000</v>
      </c>
      <c r="M29" s="56">
        <v>120000</v>
      </c>
      <c r="N29" s="55"/>
      <c r="O29" s="27"/>
      <c r="P29" s="27"/>
      <c r="Q29" s="32"/>
      <c r="R29" s="104"/>
      <c r="T29" s="27"/>
      <c r="U29" s="27"/>
      <c r="V29" s="103"/>
      <c r="W29" s="102"/>
      <c r="X29" s="27"/>
      <c r="Y29" s="103"/>
      <c r="Z29" s="117"/>
      <c r="AC29" s="103"/>
      <c r="AD29" s="25"/>
    </row>
    <row r="30" spans="1:30" x14ac:dyDescent="0.3">
      <c r="A30" s="25"/>
      <c r="B30" s="25" t="s">
        <v>31</v>
      </c>
      <c r="C30" s="25" t="s">
        <v>90</v>
      </c>
      <c r="D30" s="32"/>
      <c r="E30" s="27">
        <v>2020</v>
      </c>
      <c r="F30" s="27">
        <v>2030</v>
      </c>
      <c r="G30" s="27">
        <v>10</v>
      </c>
      <c r="H30" s="27">
        <v>8</v>
      </c>
      <c r="I30" s="27"/>
      <c r="J30" s="52"/>
      <c r="K30" s="53">
        <v>6597</v>
      </c>
      <c r="L30" s="54"/>
      <c r="M30" s="54"/>
      <c r="N30" s="55"/>
      <c r="O30" s="27" t="s">
        <v>45</v>
      </c>
      <c r="P30" s="27" t="s">
        <v>37</v>
      </c>
      <c r="Q30" s="32" t="s">
        <v>42</v>
      </c>
      <c r="R30" s="102"/>
      <c r="S30" s="27"/>
      <c r="T30" s="27"/>
      <c r="U30" s="27"/>
      <c r="V30" s="103"/>
      <c r="W30" s="102"/>
      <c r="X30" s="27"/>
      <c r="Y30" s="103"/>
      <c r="Z30" s="117"/>
      <c r="AA30" s="27"/>
      <c r="AB30" s="27"/>
      <c r="AC30" s="103"/>
      <c r="AD30" s="25"/>
    </row>
    <row r="31" spans="1:30" x14ac:dyDescent="0.3">
      <c r="A31" s="25"/>
      <c r="B31" s="25" t="s">
        <v>31</v>
      </c>
      <c r="C31" s="25" t="s">
        <v>91</v>
      </c>
      <c r="D31" s="32" t="s">
        <v>83</v>
      </c>
      <c r="E31" s="27">
        <v>2007</v>
      </c>
      <c r="F31" s="27">
        <v>2022</v>
      </c>
      <c r="G31" s="27">
        <v>15</v>
      </c>
      <c r="H31" s="27" t="s">
        <v>35</v>
      </c>
      <c r="I31" s="27"/>
      <c r="J31" s="52"/>
      <c r="K31" s="53">
        <v>3500</v>
      </c>
      <c r="L31" s="54">
        <v>6000</v>
      </c>
      <c r="M31" s="54"/>
      <c r="N31" s="55"/>
      <c r="O31" s="27" t="s">
        <v>45</v>
      </c>
      <c r="P31" s="27" t="s">
        <v>37</v>
      </c>
      <c r="Q31" s="32" t="s">
        <v>42</v>
      </c>
      <c r="R31" s="102"/>
      <c r="S31" s="27"/>
      <c r="T31" s="27"/>
      <c r="U31" s="27"/>
      <c r="V31" s="103"/>
      <c r="W31" s="102"/>
      <c r="X31" s="27"/>
      <c r="Y31" s="103"/>
      <c r="Z31" s="117"/>
      <c r="AA31" s="27"/>
      <c r="AB31" s="27"/>
      <c r="AC31" s="103"/>
      <c r="AD31" s="25"/>
    </row>
    <row r="32" spans="1:30" x14ac:dyDescent="0.3">
      <c r="A32" s="25"/>
      <c r="B32" s="25" t="s">
        <v>31</v>
      </c>
      <c r="C32" s="26" t="s">
        <v>92</v>
      </c>
      <c r="D32" s="32"/>
      <c r="E32" s="27"/>
      <c r="F32" s="27"/>
      <c r="G32" s="27"/>
      <c r="H32" s="27"/>
      <c r="I32" s="27"/>
      <c r="J32" s="52"/>
      <c r="K32" s="53"/>
      <c r="L32" s="56">
        <v>5000</v>
      </c>
      <c r="M32" s="56">
        <v>7000</v>
      </c>
      <c r="N32" s="55"/>
      <c r="O32" s="27"/>
      <c r="P32" s="27"/>
      <c r="Q32" s="32"/>
      <c r="R32" s="102"/>
      <c r="S32" s="27"/>
      <c r="T32" s="27"/>
      <c r="U32" s="27"/>
      <c r="V32" s="103"/>
      <c r="W32" s="102"/>
      <c r="X32" s="27"/>
      <c r="Y32" s="103"/>
      <c r="Z32" s="117"/>
      <c r="AA32" s="27"/>
      <c r="AB32" s="27"/>
      <c r="AC32" s="103"/>
      <c r="AD32" s="25"/>
    </row>
    <row r="33" spans="1:32" x14ac:dyDescent="0.3">
      <c r="A33" s="25"/>
      <c r="B33" s="25" t="s">
        <v>31</v>
      </c>
      <c r="C33" s="39" t="s">
        <v>93</v>
      </c>
      <c r="D33" s="41" t="s">
        <v>94</v>
      </c>
      <c r="E33" s="40"/>
      <c r="F33" s="40"/>
      <c r="G33" s="40"/>
      <c r="H33" s="40"/>
      <c r="I33" s="40"/>
      <c r="J33" s="58"/>
      <c r="K33" s="59"/>
      <c r="L33" s="60"/>
      <c r="M33" s="60"/>
      <c r="N33" s="61"/>
      <c r="O33" s="40" t="s">
        <v>45</v>
      </c>
      <c r="P33" s="40" t="s">
        <v>61</v>
      </c>
      <c r="Q33" s="41" t="s">
        <v>95</v>
      </c>
      <c r="R33" s="105"/>
      <c r="S33" s="40"/>
      <c r="T33" s="40"/>
      <c r="U33" s="40"/>
      <c r="V33" s="106"/>
      <c r="W33" s="105"/>
      <c r="X33" s="40"/>
      <c r="Y33" s="106"/>
      <c r="Z33" s="118"/>
      <c r="AA33" s="40"/>
      <c r="AB33" s="40"/>
      <c r="AC33" s="106"/>
      <c r="AD33" s="39"/>
    </row>
    <row r="34" spans="1:32" x14ac:dyDescent="0.3">
      <c r="A34" s="25"/>
      <c r="B34" s="25" t="s">
        <v>31</v>
      </c>
      <c r="C34" s="25" t="s">
        <v>96</v>
      </c>
      <c r="D34" s="32" t="s">
        <v>97</v>
      </c>
      <c r="E34" s="27"/>
      <c r="F34" s="27"/>
      <c r="G34" s="27"/>
      <c r="H34" s="27"/>
      <c r="I34" s="27"/>
      <c r="J34" s="52"/>
      <c r="K34" s="53"/>
      <c r="L34" s="54"/>
      <c r="M34" s="54"/>
      <c r="N34" s="55"/>
      <c r="O34" s="27" t="s">
        <v>36</v>
      </c>
      <c r="P34" s="27" t="s">
        <v>37</v>
      </c>
      <c r="Q34" s="26" t="s">
        <v>98</v>
      </c>
      <c r="R34" s="102"/>
      <c r="S34" s="27"/>
      <c r="T34" s="27"/>
      <c r="U34" s="27"/>
      <c r="V34" s="103"/>
      <c r="W34" s="102"/>
      <c r="X34" s="27"/>
      <c r="Y34" s="103"/>
      <c r="Z34" s="117"/>
      <c r="AA34" s="27"/>
      <c r="AB34" s="27"/>
      <c r="AC34" s="103"/>
      <c r="AD34" s="25"/>
      <c r="AE34" s="25"/>
      <c r="AF34" s="25"/>
    </row>
    <row r="35" spans="1:32" x14ac:dyDescent="0.3">
      <c r="A35" s="25"/>
      <c r="B35" s="25" t="s">
        <v>31</v>
      </c>
      <c r="C35" s="25" t="s">
        <v>56</v>
      </c>
      <c r="D35" s="34" t="s">
        <v>57</v>
      </c>
      <c r="E35" s="25">
        <v>1991</v>
      </c>
      <c r="F35" s="25">
        <v>2016</v>
      </c>
      <c r="G35" s="25">
        <v>25</v>
      </c>
      <c r="H35" s="25" t="s">
        <v>35</v>
      </c>
      <c r="I35" s="25">
        <v>2021</v>
      </c>
      <c r="J35" s="52"/>
      <c r="K35" s="62">
        <v>37500</v>
      </c>
      <c r="L35" s="62">
        <v>55000</v>
      </c>
      <c r="M35" s="62">
        <v>120000</v>
      </c>
      <c r="N35" s="55"/>
      <c r="O35" s="27" t="s">
        <v>36</v>
      </c>
      <c r="P35" s="27" t="s">
        <v>37</v>
      </c>
      <c r="Q35" s="25" t="s">
        <v>58</v>
      </c>
      <c r="R35" s="102"/>
      <c r="S35" s="27"/>
      <c r="T35" s="27"/>
      <c r="U35" s="27"/>
      <c r="V35" s="103"/>
      <c r="W35" s="102"/>
      <c r="X35" s="27"/>
      <c r="Y35" s="103"/>
      <c r="Z35" s="117"/>
      <c r="AA35" s="25"/>
      <c r="AB35" s="25"/>
      <c r="AC35" s="119"/>
      <c r="AD35" s="25"/>
      <c r="AE35" s="25"/>
    </row>
    <row r="36" spans="1:32" x14ac:dyDescent="0.3">
      <c r="A36" s="25"/>
      <c r="B36" s="25" t="s">
        <v>31</v>
      </c>
      <c r="C36" s="25" t="s">
        <v>32</v>
      </c>
      <c r="D36" s="34" t="s">
        <v>33</v>
      </c>
      <c r="E36" s="25">
        <v>1966</v>
      </c>
      <c r="F36" s="25">
        <v>2023</v>
      </c>
      <c r="G36" s="25">
        <v>12</v>
      </c>
      <c r="H36" s="25" t="s">
        <v>35</v>
      </c>
      <c r="I36" s="25">
        <v>2007</v>
      </c>
      <c r="J36" s="52"/>
      <c r="K36" s="55"/>
      <c r="L36" s="62">
        <v>108000</v>
      </c>
      <c r="M36" s="62">
        <v>183000</v>
      </c>
      <c r="N36" s="55">
        <v>2022</v>
      </c>
      <c r="O36" s="27" t="s">
        <v>36</v>
      </c>
      <c r="P36" s="27" t="s">
        <v>37</v>
      </c>
      <c r="Q36" s="25" t="s">
        <v>38</v>
      </c>
      <c r="R36" s="102"/>
      <c r="S36" s="27"/>
      <c r="T36" s="27"/>
      <c r="U36" s="27"/>
      <c r="V36" s="103"/>
      <c r="W36" s="102"/>
      <c r="X36" s="27"/>
      <c r="Y36" s="103"/>
      <c r="Z36" s="117"/>
      <c r="AA36" s="25"/>
      <c r="AB36" s="25"/>
      <c r="AC36" s="119"/>
      <c r="AD36" s="25"/>
      <c r="AE36" s="25"/>
    </row>
    <row r="37" spans="1:32" x14ac:dyDescent="0.3">
      <c r="A37" s="25"/>
      <c r="B37" s="25" t="s">
        <v>31</v>
      </c>
      <c r="C37" s="25" t="s">
        <v>54</v>
      </c>
      <c r="D37" s="34" t="s">
        <v>55</v>
      </c>
      <c r="E37" s="25">
        <v>2008</v>
      </c>
      <c r="F37" s="25">
        <v>2018</v>
      </c>
      <c r="G37" s="25">
        <v>10</v>
      </c>
      <c r="H37" s="25" t="s">
        <v>35</v>
      </c>
      <c r="I37" s="25"/>
      <c r="J37" s="52"/>
      <c r="K37" s="62">
        <v>19525</v>
      </c>
      <c r="L37" s="62">
        <v>80000</v>
      </c>
      <c r="M37" s="62">
        <v>94000</v>
      </c>
      <c r="N37" s="55"/>
      <c r="O37" s="27" t="s">
        <v>36</v>
      </c>
      <c r="P37" s="27" t="s">
        <v>37</v>
      </c>
      <c r="Q37" s="25"/>
      <c r="R37" s="102"/>
      <c r="S37" s="27"/>
      <c r="T37" s="27"/>
      <c r="U37" s="27"/>
      <c r="V37" s="103"/>
      <c r="W37" s="102"/>
      <c r="X37" s="27"/>
      <c r="Y37" s="103"/>
      <c r="Z37" s="117"/>
      <c r="AA37" s="25"/>
      <c r="AB37" s="25"/>
      <c r="AC37" s="119"/>
      <c r="AD37" s="25"/>
      <c r="AE37" s="25"/>
    </row>
    <row r="38" spans="1:32" x14ac:dyDescent="0.3">
      <c r="A38" s="25"/>
      <c r="B38" s="25"/>
      <c r="C38" s="25"/>
      <c r="D38" s="44"/>
      <c r="E38" s="43"/>
      <c r="F38" s="43"/>
      <c r="G38" s="43"/>
      <c r="H38" s="43"/>
      <c r="I38" s="43"/>
      <c r="J38" s="52"/>
      <c r="K38" s="63"/>
      <c r="L38" s="64"/>
      <c r="M38" s="64"/>
      <c r="N38" s="65"/>
      <c r="O38" s="43"/>
      <c r="P38" s="43"/>
      <c r="Q38" s="44"/>
      <c r="R38" s="100"/>
      <c r="S38" s="43"/>
      <c r="T38" s="43"/>
      <c r="U38" s="43"/>
      <c r="V38" s="101"/>
      <c r="W38" s="100"/>
      <c r="X38" s="43"/>
      <c r="Y38" s="101"/>
      <c r="Z38" s="116"/>
      <c r="AA38" s="43"/>
      <c r="AB38" s="43"/>
      <c r="AC38" s="101"/>
      <c r="AD38" s="42"/>
    </row>
    <row r="39" spans="1:32" ht="28.8" x14ac:dyDescent="0.3">
      <c r="A39" s="25"/>
      <c r="B39" s="25" t="s">
        <v>99</v>
      </c>
      <c r="C39" s="25" t="s">
        <v>100</v>
      </c>
      <c r="D39" s="32" t="s">
        <v>101</v>
      </c>
      <c r="E39" s="27" t="s">
        <v>34</v>
      </c>
      <c r="F39" s="27"/>
      <c r="G39" s="27"/>
      <c r="H39" s="27"/>
      <c r="I39" s="27"/>
      <c r="J39" s="52"/>
      <c r="K39" s="53"/>
      <c r="L39" s="54"/>
      <c r="M39" s="54"/>
      <c r="N39" s="55"/>
      <c r="O39" s="27" t="s">
        <v>48</v>
      </c>
      <c r="P39" s="27" t="s">
        <v>37</v>
      </c>
      <c r="Q39" s="32" t="s">
        <v>102</v>
      </c>
      <c r="R39" s="102"/>
      <c r="S39" s="27"/>
      <c r="T39" s="27"/>
      <c r="U39" s="27"/>
      <c r="V39" s="103"/>
      <c r="W39" s="102"/>
      <c r="X39" s="27"/>
      <c r="Y39" s="103"/>
      <c r="Z39" s="117"/>
      <c r="AA39" s="27"/>
      <c r="AB39" s="27"/>
      <c r="AC39" s="103"/>
      <c r="AD39" s="25"/>
    </row>
    <row r="40" spans="1:32" x14ac:dyDescent="0.3">
      <c r="A40" s="25"/>
      <c r="B40" s="25" t="s">
        <v>99</v>
      </c>
      <c r="C40" s="25" t="s">
        <v>103</v>
      </c>
      <c r="D40" s="32" t="s">
        <v>104</v>
      </c>
      <c r="E40" s="27">
        <v>2010</v>
      </c>
      <c r="F40" s="27">
        <v>2020</v>
      </c>
      <c r="G40" s="27">
        <v>10</v>
      </c>
      <c r="H40" s="27" t="s">
        <v>35</v>
      </c>
      <c r="I40" s="27"/>
      <c r="J40" s="52"/>
      <c r="K40" s="53"/>
      <c r="L40" s="54">
        <v>19400</v>
      </c>
      <c r="M40" s="54"/>
      <c r="N40" s="55"/>
      <c r="O40" s="27" t="s">
        <v>36</v>
      </c>
      <c r="P40" s="27" t="s">
        <v>37</v>
      </c>
      <c r="Q40" s="32" t="s">
        <v>42</v>
      </c>
      <c r="R40" s="102"/>
      <c r="S40" s="27"/>
      <c r="T40" s="27"/>
      <c r="U40" s="27"/>
      <c r="V40" s="103"/>
      <c r="W40" s="102"/>
      <c r="X40" s="27"/>
      <c r="Y40" s="103"/>
      <c r="Z40" s="117"/>
      <c r="AA40" s="27"/>
      <c r="AB40" s="27"/>
      <c r="AC40" s="103"/>
      <c r="AD40" s="25"/>
    </row>
    <row r="41" spans="1:32" x14ac:dyDescent="0.3">
      <c r="A41" s="25"/>
      <c r="B41" s="25" t="s">
        <v>99</v>
      </c>
      <c r="C41" s="25" t="s">
        <v>105</v>
      </c>
      <c r="D41" s="32" t="s">
        <v>106</v>
      </c>
      <c r="E41" s="27">
        <v>2010</v>
      </c>
      <c r="F41" s="27">
        <v>2030</v>
      </c>
      <c r="G41" s="27">
        <v>20</v>
      </c>
      <c r="H41" s="27">
        <v>8</v>
      </c>
      <c r="I41" s="27"/>
      <c r="J41" s="52"/>
      <c r="K41" s="53"/>
      <c r="L41" s="54"/>
      <c r="M41" s="54"/>
      <c r="N41" s="55"/>
      <c r="O41" s="27"/>
      <c r="P41" s="27"/>
      <c r="Q41" s="32"/>
      <c r="R41" s="102"/>
      <c r="S41" s="27"/>
      <c r="T41" s="27"/>
      <c r="U41" s="27"/>
      <c r="V41" s="103"/>
      <c r="W41" s="102"/>
      <c r="X41" s="27"/>
      <c r="Y41" s="103"/>
      <c r="Z41" s="117"/>
      <c r="AA41" s="27"/>
      <c r="AB41" s="27"/>
      <c r="AC41" s="103"/>
      <c r="AD41" s="25"/>
    </row>
    <row r="42" spans="1:32" x14ac:dyDescent="0.3">
      <c r="A42" s="25"/>
      <c r="B42" s="25" t="s">
        <v>99</v>
      </c>
      <c r="C42" s="25" t="s">
        <v>56</v>
      </c>
      <c r="D42" s="32" t="s">
        <v>107</v>
      </c>
      <c r="E42" s="27">
        <v>2010</v>
      </c>
      <c r="F42" s="27">
        <v>2030</v>
      </c>
      <c r="G42" s="27">
        <v>20</v>
      </c>
      <c r="H42" s="27">
        <v>10</v>
      </c>
      <c r="I42" s="27"/>
      <c r="J42" s="52"/>
      <c r="K42" s="53">
        <v>48600</v>
      </c>
      <c r="L42" s="54">
        <v>69400</v>
      </c>
      <c r="M42" s="54"/>
      <c r="N42" s="55"/>
      <c r="O42" s="27" t="s">
        <v>36</v>
      </c>
      <c r="P42" s="27" t="s">
        <v>37</v>
      </c>
      <c r="Q42" s="32" t="s">
        <v>42</v>
      </c>
      <c r="R42" s="102"/>
      <c r="S42" s="27"/>
      <c r="T42" s="27"/>
      <c r="U42" s="27"/>
      <c r="V42" s="103"/>
      <c r="W42" s="102"/>
      <c r="X42" s="27"/>
      <c r="Y42" s="103"/>
      <c r="Z42" s="117"/>
      <c r="AA42" s="27"/>
      <c r="AB42" s="27"/>
      <c r="AC42" s="103"/>
      <c r="AD42" s="25"/>
    </row>
    <row r="43" spans="1:32" x14ac:dyDescent="0.3">
      <c r="A43" s="25"/>
      <c r="B43" s="25" t="s">
        <v>99</v>
      </c>
      <c r="C43" s="25" t="s">
        <v>108</v>
      </c>
      <c r="D43" s="32" t="s">
        <v>109</v>
      </c>
      <c r="E43" s="27">
        <v>2010</v>
      </c>
      <c r="F43" s="27">
        <v>2030</v>
      </c>
      <c r="G43" s="27">
        <v>20</v>
      </c>
      <c r="H43" s="27">
        <v>8</v>
      </c>
      <c r="I43" s="27"/>
      <c r="J43" s="52"/>
      <c r="K43" s="53"/>
      <c r="L43" s="54"/>
      <c r="M43" s="54"/>
      <c r="N43" s="55"/>
      <c r="O43" s="27" t="s">
        <v>36</v>
      </c>
      <c r="P43" s="27" t="s">
        <v>37</v>
      </c>
      <c r="Q43" s="32" t="s">
        <v>42</v>
      </c>
      <c r="R43" s="102"/>
      <c r="S43" s="27"/>
      <c r="T43" s="27"/>
      <c r="U43" s="27"/>
      <c r="V43" s="103"/>
      <c r="W43" s="102"/>
      <c r="X43" s="27"/>
      <c r="Y43" s="103"/>
      <c r="Z43" s="117"/>
      <c r="AA43" s="27"/>
      <c r="AB43" s="27"/>
      <c r="AC43" s="103"/>
      <c r="AD43" s="25"/>
    </row>
    <row r="44" spans="1:32" x14ac:dyDescent="0.3">
      <c r="A44" s="25"/>
      <c r="B44" s="25" t="s">
        <v>99</v>
      </c>
      <c r="C44" s="25" t="s">
        <v>110</v>
      </c>
      <c r="D44" s="32" t="s">
        <v>111</v>
      </c>
      <c r="E44" s="27">
        <v>2010</v>
      </c>
      <c r="F44" s="27">
        <v>2025</v>
      </c>
      <c r="G44" s="27">
        <v>15</v>
      </c>
      <c r="H44" s="27">
        <v>3</v>
      </c>
      <c r="I44" s="27"/>
      <c r="J44" s="52"/>
      <c r="K44" s="53" t="s">
        <v>34</v>
      </c>
      <c r="L44" s="54">
        <v>5000</v>
      </c>
      <c r="M44" s="54">
        <v>10000</v>
      </c>
      <c r="N44" s="55"/>
      <c r="O44" s="27" t="s">
        <v>45</v>
      </c>
      <c r="P44" s="27" t="s">
        <v>37</v>
      </c>
      <c r="Q44" s="32" t="s">
        <v>42</v>
      </c>
      <c r="R44" s="102"/>
      <c r="S44" s="27"/>
      <c r="T44" s="27"/>
      <c r="U44" s="27"/>
      <c r="V44" s="103"/>
      <c r="W44" s="102"/>
      <c r="X44" s="27"/>
      <c r="Y44" s="103"/>
      <c r="Z44" s="117"/>
      <c r="AA44" s="27"/>
      <c r="AB44" s="27"/>
      <c r="AC44" s="103"/>
      <c r="AD44" s="25"/>
    </row>
    <row r="45" spans="1:32" x14ac:dyDescent="0.3">
      <c r="A45" s="25"/>
      <c r="B45" s="25" t="s">
        <v>99</v>
      </c>
      <c r="C45" s="25" t="s">
        <v>112</v>
      </c>
      <c r="D45" s="32" t="s">
        <v>113</v>
      </c>
      <c r="E45" s="27">
        <v>2019</v>
      </c>
      <c r="F45" s="27">
        <v>2029</v>
      </c>
      <c r="G45" s="27">
        <v>10</v>
      </c>
      <c r="H45" s="27">
        <v>7</v>
      </c>
      <c r="I45" s="27"/>
      <c r="J45" s="52"/>
      <c r="K45" s="53">
        <v>21333</v>
      </c>
      <c r="L45" s="54"/>
      <c r="M45" s="54"/>
      <c r="N45" s="55"/>
      <c r="O45" s="27" t="s">
        <v>36</v>
      </c>
      <c r="P45" s="27" t="s">
        <v>37</v>
      </c>
      <c r="Q45" s="32" t="s">
        <v>114</v>
      </c>
      <c r="R45" s="102"/>
      <c r="S45" s="27"/>
      <c r="T45" s="27"/>
      <c r="U45" s="27"/>
      <c r="V45" s="103"/>
      <c r="W45" s="102"/>
      <c r="X45" s="27"/>
      <c r="Y45" s="103"/>
      <c r="Z45" s="117"/>
      <c r="AA45" s="27"/>
      <c r="AB45" s="27"/>
      <c r="AC45" s="103"/>
      <c r="AD45" s="25"/>
    </row>
    <row r="46" spans="1:32" x14ac:dyDescent="0.3">
      <c r="A46" s="25"/>
      <c r="B46" s="25" t="s">
        <v>99</v>
      </c>
      <c r="C46" s="25" t="s">
        <v>115</v>
      </c>
      <c r="D46" s="32" t="s">
        <v>116</v>
      </c>
      <c r="E46" s="27">
        <v>2010</v>
      </c>
      <c r="F46" s="27">
        <v>2030</v>
      </c>
      <c r="G46" s="27">
        <v>20</v>
      </c>
      <c r="H46" s="27">
        <v>8</v>
      </c>
      <c r="I46" s="27"/>
      <c r="J46" s="52"/>
      <c r="K46" s="53">
        <v>30000</v>
      </c>
      <c r="L46" s="54">
        <v>45000</v>
      </c>
      <c r="M46" s="54"/>
      <c r="N46" s="55"/>
      <c r="O46" s="27" t="s">
        <v>36</v>
      </c>
      <c r="P46" s="27" t="s">
        <v>37</v>
      </c>
      <c r="Q46" s="32" t="s">
        <v>42</v>
      </c>
      <c r="R46" s="102"/>
      <c r="S46" s="27"/>
      <c r="T46" s="27"/>
      <c r="U46" s="27"/>
      <c r="V46" s="103"/>
      <c r="W46" s="102"/>
      <c r="X46" s="27"/>
      <c r="Y46" s="103"/>
      <c r="Z46" s="117"/>
      <c r="AA46" s="27"/>
      <c r="AB46" s="27"/>
      <c r="AC46" s="103"/>
      <c r="AD46" s="25"/>
    </row>
    <row r="47" spans="1:32" x14ac:dyDescent="0.3">
      <c r="A47" s="25"/>
      <c r="B47" s="25" t="s">
        <v>99</v>
      </c>
      <c r="C47" s="25" t="s">
        <v>117</v>
      </c>
      <c r="D47" s="32" t="s">
        <v>86</v>
      </c>
      <c r="E47" s="27">
        <v>2010</v>
      </c>
      <c r="F47" s="27">
        <v>2020</v>
      </c>
      <c r="G47" s="27">
        <v>10</v>
      </c>
      <c r="H47" s="27" t="s">
        <v>35</v>
      </c>
      <c r="I47" s="27"/>
      <c r="J47" s="52"/>
      <c r="K47" s="53">
        <v>4500</v>
      </c>
      <c r="L47" s="54">
        <v>7000</v>
      </c>
      <c r="M47" s="54"/>
      <c r="N47" s="55"/>
      <c r="O47" s="27" t="s">
        <v>45</v>
      </c>
      <c r="P47" s="27" t="s">
        <v>61</v>
      </c>
      <c r="Q47" s="32" t="s">
        <v>42</v>
      </c>
      <c r="R47" s="102"/>
      <c r="S47" s="27"/>
      <c r="T47" s="27"/>
      <c r="U47" s="27"/>
      <c r="V47" s="103"/>
      <c r="W47" s="102"/>
      <c r="X47" s="27"/>
      <c r="Y47" s="103"/>
      <c r="Z47" s="117"/>
      <c r="AA47" s="27"/>
      <c r="AB47" s="27"/>
      <c r="AC47" s="103"/>
      <c r="AD47" s="25"/>
    </row>
    <row r="48" spans="1:32" x14ac:dyDescent="0.3">
      <c r="A48" s="25"/>
      <c r="B48" s="25" t="s">
        <v>99</v>
      </c>
      <c r="C48" s="25" t="s">
        <v>118</v>
      </c>
      <c r="D48" s="32" t="s">
        <v>119</v>
      </c>
      <c r="E48" s="27" t="s">
        <v>34</v>
      </c>
      <c r="F48" s="27"/>
      <c r="G48" s="27" t="s">
        <v>34</v>
      </c>
      <c r="H48" s="27" t="s">
        <v>35</v>
      </c>
      <c r="I48" s="27"/>
      <c r="J48" s="52"/>
      <c r="K48" s="53">
        <v>20000</v>
      </c>
      <c r="L48" s="54">
        <v>30000</v>
      </c>
      <c r="M48" s="54"/>
      <c r="N48" s="55"/>
      <c r="O48" s="27" t="s">
        <v>36</v>
      </c>
      <c r="P48" s="27" t="s">
        <v>37</v>
      </c>
      <c r="Q48" s="32" t="s">
        <v>120</v>
      </c>
      <c r="R48" s="102"/>
      <c r="S48" s="27"/>
      <c r="T48" s="27"/>
      <c r="U48" s="27"/>
      <c r="V48" s="103"/>
      <c r="W48" s="102"/>
      <c r="X48" s="27"/>
      <c r="Y48" s="103"/>
      <c r="Z48" s="117"/>
      <c r="AA48" s="27"/>
      <c r="AB48" s="27"/>
      <c r="AC48" s="103"/>
      <c r="AD48" s="25"/>
    </row>
    <row r="49" spans="1:30" x14ac:dyDescent="0.3">
      <c r="A49" s="25"/>
      <c r="B49" s="25" t="s">
        <v>99</v>
      </c>
      <c r="C49" s="25" t="s">
        <v>121</v>
      </c>
      <c r="D49" s="32" t="s">
        <v>122</v>
      </c>
      <c r="E49" s="27">
        <v>2010</v>
      </c>
      <c r="F49" s="27">
        <v>2035</v>
      </c>
      <c r="G49" s="27">
        <v>25</v>
      </c>
      <c r="H49" s="27">
        <v>13</v>
      </c>
      <c r="I49" s="27"/>
      <c r="J49" s="52"/>
      <c r="K49" s="53">
        <v>21494</v>
      </c>
      <c r="L49" s="54">
        <v>45000</v>
      </c>
      <c r="M49" s="54">
        <v>55000</v>
      </c>
      <c r="N49" s="55"/>
      <c r="O49" s="27" t="s">
        <v>48</v>
      </c>
      <c r="P49" s="27" t="s">
        <v>37</v>
      </c>
      <c r="Q49" s="32" t="s">
        <v>123</v>
      </c>
      <c r="R49" s="102"/>
      <c r="S49" s="27"/>
      <c r="T49" s="27"/>
      <c r="U49" s="27"/>
      <c r="V49" s="103"/>
      <c r="W49" s="102"/>
      <c r="X49" s="27"/>
      <c r="Y49" s="103"/>
      <c r="Z49" s="117"/>
      <c r="AA49" s="27"/>
      <c r="AB49" s="27"/>
      <c r="AC49" s="103"/>
      <c r="AD49" s="25"/>
    </row>
    <row r="50" spans="1:30" x14ac:dyDescent="0.3">
      <c r="A50" s="25"/>
      <c r="B50" s="25" t="s">
        <v>99</v>
      </c>
      <c r="C50" s="25" t="s">
        <v>124</v>
      </c>
      <c r="D50" s="32" t="s">
        <v>125</v>
      </c>
      <c r="E50" s="27">
        <v>2010</v>
      </c>
      <c r="F50" s="27">
        <v>2030</v>
      </c>
      <c r="G50" s="27">
        <v>20</v>
      </c>
      <c r="H50" s="27">
        <v>8</v>
      </c>
      <c r="I50" s="27"/>
      <c r="J50" s="52"/>
      <c r="K50" s="53">
        <v>15000</v>
      </c>
      <c r="L50" s="54">
        <v>25000</v>
      </c>
      <c r="M50" s="54"/>
      <c r="N50" s="55"/>
      <c r="O50" s="27" t="s">
        <v>36</v>
      </c>
      <c r="P50" s="27" t="s">
        <v>37</v>
      </c>
      <c r="Q50" s="32" t="s">
        <v>42</v>
      </c>
      <c r="R50" s="102"/>
      <c r="S50" s="27"/>
      <c r="T50" s="27"/>
      <c r="U50" s="27"/>
      <c r="V50" s="103"/>
      <c r="W50" s="102"/>
      <c r="X50" s="27"/>
      <c r="Y50" s="103"/>
      <c r="Z50" s="117"/>
      <c r="AA50" s="27"/>
      <c r="AB50" s="27"/>
      <c r="AC50" s="103"/>
      <c r="AD50" s="25"/>
    </row>
    <row r="51" spans="1:30" x14ac:dyDescent="0.3">
      <c r="A51" s="25"/>
      <c r="B51" s="25" t="s">
        <v>99</v>
      </c>
      <c r="C51" s="25" t="s">
        <v>126</v>
      </c>
      <c r="D51" s="32" t="s">
        <v>127</v>
      </c>
      <c r="E51" s="27">
        <v>2010</v>
      </c>
      <c r="F51" s="27">
        <v>2030</v>
      </c>
      <c r="G51" s="27">
        <v>20</v>
      </c>
      <c r="H51" s="27">
        <v>8</v>
      </c>
      <c r="I51" s="27"/>
      <c r="J51" s="52"/>
      <c r="K51" s="53">
        <v>10000</v>
      </c>
      <c r="L51" s="54">
        <v>18000</v>
      </c>
      <c r="M51" s="54"/>
      <c r="N51" s="55"/>
      <c r="O51" s="27" t="s">
        <v>45</v>
      </c>
      <c r="P51" s="27" t="s">
        <v>37</v>
      </c>
      <c r="Q51" s="32" t="s">
        <v>42</v>
      </c>
      <c r="R51" s="102"/>
      <c r="S51" s="27"/>
      <c r="T51" s="27"/>
      <c r="U51" s="27"/>
      <c r="V51" s="103"/>
      <c r="W51" s="102"/>
      <c r="X51" s="27"/>
      <c r="Y51" s="103"/>
      <c r="Z51" s="117"/>
      <c r="AA51" s="27"/>
      <c r="AB51" s="27"/>
      <c r="AC51" s="103"/>
      <c r="AD51" s="25"/>
    </row>
    <row r="52" spans="1:30" x14ac:dyDescent="0.3">
      <c r="A52" s="25"/>
      <c r="B52" s="25" t="s">
        <v>99</v>
      </c>
      <c r="C52" s="25" t="s">
        <v>128</v>
      </c>
      <c r="D52" s="32" t="s">
        <v>129</v>
      </c>
      <c r="E52" s="27"/>
      <c r="F52" s="27"/>
      <c r="G52" s="27">
        <v>25</v>
      </c>
      <c r="H52" s="27">
        <v>15</v>
      </c>
      <c r="I52" s="27"/>
      <c r="J52" s="52"/>
      <c r="K52" s="53" t="s">
        <v>34</v>
      </c>
      <c r="L52" s="54">
        <v>35000</v>
      </c>
      <c r="M52" s="54">
        <v>60000</v>
      </c>
      <c r="N52" s="55"/>
      <c r="O52" s="27" t="s">
        <v>36</v>
      </c>
      <c r="P52" s="27" t="s">
        <v>37</v>
      </c>
      <c r="Q52" s="32" t="s">
        <v>130</v>
      </c>
      <c r="R52" s="102"/>
      <c r="S52" s="27"/>
      <c r="T52" s="27"/>
      <c r="U52" s="27"/>
      <c r="V52" s="103"/>
      <c r="W52" s="102"/>
      <c r="X52" s="27"/>
      <c r="Y52" s="103"/>
      <c r="Z52" s="117"/>
      <c r="AA52" s="27"/>
      <c r="AB52" s="27"/>
      <c r="AC52" s="103"/>
      <c r="AD52" s="25"/>
    </row>
    <row r="53" spans="1:30" ht="17.25" customHeight="1" x14ac:dyDescent="0.3">
      <c r="A53" s="25"/>
      <c r="B53" s="25" t="s">
        <v>99</v>
      </c>
      <c r="C53" s="25" t="s">
        <v>131</v>
      </c>
      <c r="D53" s="32" t="s">
        <v>132</v>
      </c>
      <c r="E53" s="27">
        <v>2010</v>
      </c>
      <c r="F53" s="27">
        <v>2030</v>
      </c>
      <c r="G53" s="27">
        <v>20</v>
      </c>
      <c r="H53" s="27">
        <v>8</v>
      </c>
      <c r="I53" s="27"/>
      <c r="J53" s="52"/>
      <c r="K53" s="53"/>
      <c r="L53" s="54">
        <v>13000</v>
      </c>
      <c r="M53" s="54">
        <v>17000</v>
      </c>
      <c r="N53" s="55"/>
      <c r="O53" s="27" t="s">
        <v>45</v>
      </c>
      <c r="P53" s="27" t="s">
        <v>37</v>
      </c>
      <c r="Q53" s="32" t="s">
        <v>42</v>
      </c>
      <c r="R53" s="102"/>
      <c r="S53" s="27"/>
      <c r="T53" s="27"/>
      <c r="U53" s="27"/>
      <c r="V53" s="103"/>
      <c r="W53" s="102"/>
      <c r="X53" s="27"/>
      <c r="Y53" s="103"/>
      <c r="Z53" s="117"/>
      <c r="AA53" s="27"/>
      <c r="AB53" s="27"/>
      <c r="AC53" s="103"/>
      <c r="AD53" s="25"/>
    </row>
    <row r="54" spans="1:30" ht="28.8" x14ac:dyDescent="0.3">
      <c r="A54" s="25"/>
      <c r="B54" s="25" t="s">
        <v>99</v>
      </c>
      <c r="C54" s="25" t="s">
        <v>100</v>
      </c>
      <c r="D54" s="32" t="s">
        <v>101</v>
      </c>
      <c r="E54" s="27" t="s">
        <v>34</v>
      </c>
      <c r="F54" s="27"/>
      <c r="G54" s="27"/>
      <c r="H54" s="27"/>
      <c r="I54" s="27"/>
      <c r="J54" s="52"/>
      <c r="K54" s="53"/>
      <c r="L54" s="54"/>
      <c r="M54" s="54"/>
      <c r="N54" s="55"/>
      <c r="O54" s="27" t="s">
        <v>48</v>
      </c>
      <c r="P54" s="27" t="s">
        <v>37</v>
      </c>
      <c r="Q54" s="32" t="s">
        <v>102</v>
      </c>
      <c r="R54" s="102"/>
      <c r="S54" s="27"/>
      <c r="T54" s="27"/>
      <c r="U54" s="27"/>
      <c r="V54" s="103"/>
      <c r="W54" s="102"/>
      <c r="X54" s="27"/>
      <c r="Y54" s="103"/>
      <c r="Z54" s="117"/>
      <c r="AA54" s="27"/>
      <c r="AB54" s="27"/>
      <c r="AC54" s="103"/>
      <c r="AD54" s="25"/>
    </row>
    <row r="55" spans="1:30" ht="17.25" customHeight="1" x14ac:dyDescent="0.3">
      <c r="A55" s="25"/>
      <c r="B55" s="25"/>
      <c r="C55" s="25"/>
      <c r="D55" s="32"/>
      <c r="E55" s="27"/>
      <c r="F55" s="27"/>
      <c r="G55" s="27"/>
      <c r="H55" s="27"/>
      <c r="I55" s="27"/>
      <c r="J55" s="52"/>
      <c r="K55" s="53"/>
      <c r="L55" s="54"/>
      <c r="M55" s="54"/>
      <c r="N55" s="55"/>
      <c r="O55" s="27"/>
      <c r="P55" s="27"/>
      <c r="Q55" s="32"/>
      <c r="R55" s="102"/>
      <c r="S55" s="27"/>
      <c r="T55" s="27"/>
      <c r="U55" s="27"/>
      <c r="V55" s="103"/>
      <c r="W55" s="102"/>
      <c r="X55" s="27"/>
      <c r="Y55" s="103"/>
      <c r="Z55" s="117"/>
      <c r="AA55" s="27"/>
      <c r="AB55" s="27"/>
      <c r="AC55" s="103"/>
      <c r="AD55" s="25"/>
    </row>
    <row r="56" spans="1:30" x14ac:dyDescent="0.3">
      <c r="A56" s="25"/>
      <c r="B56" s="25" t="s">
        <v>133</v>
      </c>
      <c r="C56" s="25" t="s">
        <v>134</v>
      </c>
      <c r="D56" s="32"/>
      <c r="E56" s="27"/>
      <c r="F56" s="27"/>
      <c r="G56" s="27">
        <v>30</v>
      </c>
      <c r="H56" s="27" t="s">
        <v>35</v>
      </c>
      <c r="I56" s="27"/>
      <c r="J56" s="52"/>
      <c r="K56" s="53"/>
      <c r="L56" s="54">
        <v>150000</v>
      </c>
      <c r="M56" s="54">
        <v>210000</v>
      </c>
      <c r="N56" s="55"/>
      <c r="O56" s="27" t="s">
        <v>48</v>
      </c>
      <c r="P56" s="27" t="s">
        <v>37</v>
      </c>
      <c r="Q56" s="32" t="s">
        <v>135</v>
      </c>
      <c r="R56" s="102"/>
      <c r="S56" s="27"/>
      <c r="T56" s="27"/>
      <c r="U56" s="27"/>
      <c r="V56" s="103"/>
      <c r="W56" s="102"/>
      <c r="X56" s="27"/>
      <c r="Y56" s="103"/>
      <c r="Z56" s="117"/>
      <c r="AA56" s="27"/>
      <c r="AB56" s="27"/>
      <c r="AC56" s="103"/>
      <c r="AD56" s="25"/>
    </row>
    <row r="57" spans="1:30" x14ac:dyDescent="0.3">
      <c r="A57" s="25"/>
      <c r="B57" s="25" t="s">
        <v>133</v>
      </c>
      <c r="C57" s="25" t="s">
        <v>136</v>
      </c>
      <c r="D57" s="32" t="s">
        <v>137</v>
      </c>
      <c r="E57" s="27"/>
      <c r="F57" s="27"/>
      <c r="G57" s="27">
        <v>20</v>
      </c>
      <c r="H57" s="27" t="s">
        <v>35</v>
      </c>
      <c r="I57" s="27"/>
      <c r="J57" s="52"/>
      <c r="K57" s="53"/>
      <c r="L57" s="54">
        <v>14000</v>
      </c>
      <c r="M57" s="54">
        <v>20000</v>
      </c>
      <c r="N57" s="55"/>
      <c r="O57" s="27" t="s">
        <v>48</v>
      </c>
      <c r="P57" s="27" t="s">
        <v>37</v>
      </c>
      <c r="Q57" s="32" t="s">
        <v>135</v>
      </c>
      <c r="R57" s="102"/>
      <c r="S57" s="27"/>
      <c r="T57" s="27"/>
      <c r="U57" s="27"/>
      <c r="V57" s="103"/>
      <c r="W57" s="102"/>
      <c r="X57" s="27"/>
      <c r="Y57" s="103"/>
      <c r="Z57" s="117"/>
      <c r="AA57" s="27"/>
      <c r="AB57" s="27"/>
      <c r="AC57" s="103"/>
      <c r="AD57" s="25"/>
    </row>
    <row r="58" spans="1:30" x14ac:dyDescent="0.3">
      <c r="A58" s="25"/>
      <c r="B58" s="25" t="s">
        <v>133</v>
      </c>
      <c r="C58" s="25" t="s">
        <v>138</v>
      </c>
      <c r="D58" s="32" t="s">
        <v>139</v>
      </c>
      <c r="E58" s="27">
        <v>2010</v>
      </c>
      <c r="F58" s="27">
        <v>2035</v>
      </c>
      <c r="G58" s="27">
        <v>25</v>
      </c>
      <c r="H58" s="27">
        <v>13</v>
      </c>
      <c r="I58" s="27"/>
      <c r="J58" s="52"/>
      <c r="K58" s="53">
        <v>100268</v>
      </c>
      <c r="L58" s="54" t="s">
        <v>34</v>
      </c>
      <c r="M58" s="54" t="s">
        <v>34</v>
      </c>
      <c r="N58" s="55"/>
      <c r="O58" s="27" t="s">
        <v>36</v>
      </c>
      <c r="P58" s="27" t="s">
        <v>37</v>
      </c>
      <c r="Q58" s="32" t="s">
        <v>140</v>
      </c>
      <c r="R58" s="102"/>
      <c r="S58" s="27"/>
      <c r="T58" s="27"/>
      <c r="U58" s="27"/>
      <c r="V58" s="103"/>
      <c r="W58" s="102"/>
      <c r="X58" s="27"/>
      <c r="Y58" s="103"/>
      <c r="Z58" s="117"/>
      <c r="AA58" s="27"/>
      <c r="AB58" s="27"/>
      <c r="AC58" s="103"/>
      <c r="AD58" s="25"/>
    </row>
    <row r="59" spans="1:30" x14ac:dyDescent="0.3">
      <c r="A59" s="25"/>
      <c r="B59" s="25" t="s">
        <v>133</v>
      </c>
      <c r="C59" s="25" t="s">
        <v>141</v>
      </c>
      <c r="D59" s="32" t="s">
        <v>142</v>
      </c>
      <c r="E59" s="27"/>
      <c r="F59" s="27"/>
      <c r="G59" s="27">
        <v>15</v>
      </c>
      <c r="H59" s="27">
        <v>3</v>
      </c>
      <c r="I59" s="27"/>
      <c r="J59" s="52"/>
      <c r="K59" s="53"/>
      <c r="L59" s="54">
        <v>93000</v>
      </c>
      <c r="M59" s="54">
        <v>139000</v>
      </c>
      <c r="N59" s="55"/>
      <c r="O59" s="27" t="s">
        <v>36</v>
      </c>
      <c r="P59" s="27" t="s">
        <v>37</v>
      </c>
      <c r="Q59" s="32" t="s">
        <v>140</v>
      </c>
      <c r="R59" s="102"/>
      <c r="S59" s="27"/>
      <c r="T59" s="27"/>
      <c r="U59" s="27"/>
      <c r="V59" s="103"/>
      <c r="W59" s="102"/>
      <c r="X59" s="27"/>
      <c r="Y59" s="103"/>
      <c r="Z59" s="117"/>
      <c r="AA59" s="27"/>
      <c r="AB59" s="27"/>
      <c r="AC59" s="103"/>
      <c r="AD59" s="25"/>
    </row>
    <row r="60" spans="1:30" x14ac:dyDescent="0.3">
      <c r="A60" s="25"/>
      <c r="B60" s="25" t="s">
        <v>133</v>
      </c>
      <c r="C60" s="25" t="s">
        <v>143</v>
      </c>
      <c r="D60" s="32" t="s">
        <v>144</v>
      </c>
      <c r="E60" s="27">
        <v>2019</v>
      </c>
      <c r="F60" s="27">
        <v>2029</v>
      </c>
      <c r="G60" s="27">
        <v>10</v>
      </c>
      <c r="H60" s="27">
        <v>7</v>
      </c>
      <c r="I60" s="27"/>
      <c r="J60" s="52"/>
      <c r="K60" s="53">
        <v>108700</v>
      </c>
      <c r="L60" s="54"/>
      <c r="M60" s="54"/>
      <c r="N60" s="55"/>
      <c r="O60" s="27" t="s">
        <v>36</v>
      </c>
      <c r="P60" s="27" t="s">
        <v>37</v>
      </c>
      <c r="Q60" s="32"/>
      <c r="R60" s="102"/>
      <c r="S60" s="27"/>
      <c r="T60" s="27"/>
      <c r="U60" s="27"/>
      <c r="V60" s="103"/>
      <c r="W60" s="102"/>
      <c r="X60" s="27"/>
      <c r="Y60" s="103"/>
      <c r="Z60" s="117"/>
      <c r="AA60" s="27"/>
      <c r="AB60" s="27"/>
      <c r="AC60" s="103"/>
      <c r="AD60" s="25"/>
    </row>
    <row r="61" spans="1:30" x14ac:dyDescent="0.3">
      <c r="A61" s="25"/>
      <c r="B61" s="25" t="s">
        <v>133</v>
      </c>
      <c r="C61" s="25" t="s">
        <v>145</v>
      </c>
      <c r="D61" s="32" t="s">
        <v>146</v>
      </c>
      <c r="E61" s="27">
        <v>2019</v>
      </c>
      <c r="F61" s="27">
        <v>2024</v>
      </c>
      <c r="G61" s="27">
        <v>5</v>
      </c>
      <c r="H61" s="27">
        <v>2</v>
      </c>
      <c r="I61" s="27"/>
      <c r="J61" s="52"/>
      <c r="K61" s="53">
        <v>5402</v>
      </c>
      <c r="L61" s="54">
        <v>11000</v>
      </c>
      <c r="M61" s="54">
        <v>13000</v>
      </c>
      <c r="N61" s="55"/>
      <c r="O61" s="27" t="s">
        <v>45</v>
      </c>
      <c r="P61" s="27" t="s">
        <v>37</v>
      </c>
      <c r="Q61" s="32" t="s">
        <v>147</v>
      </c>
      <c r="R61" s="102"/>
      <c r="S61" s="27"/>
      <c r="T61" s="27"/>
      <c r="U61" s="27"/>
      <c r="V61" s="103"/>
      <c r="W61" s="102"/>
      <c r="X61" s="27"/>
      <c r="Y61" s="103"/>
      <c r="Z61" s="117"/>
      <c r="AA61" s="27"/>
      <c r="AB61" s="27"/>
      <c r="AC61" s="103"/>
      <c r="AD61" s="25"/>
    </row>
    <row r="62" spans="1:30" x14ac:dyDescent="0.3">
      <c r="A62" s="25"/>
      <c r="B62" s="25" t="s">
        <v>133</v>
      </c>
      <c r="C62" s="25" t="s">
        <v>148</v>
      </c>
      <c r="D62" s="32" t="s">
        <v>149</v>
      </c>
      <c r="E62" s="27">
        <v>2017</v>
      </c>
      <c r="F62" s="27">
        <v>2032</v>
      </c>
      <c r="G62" s="27">
        <v>15</v>
      </c>
      <c r="H62" s="27">
        <v>10</v>
      </c>
      <c r="I62" s="27"/>
      <c r="J62" s="52"/>
      <c r="K62" s="53"/>
      <c r="L62" s="54">
        <v>90000</v>
      </c>
      <c r="M62" s="54"/>
      <c r="N62" s="55"/>
      <c r="O62" s="27" t="s">
        <v>36</v>
      </c>
      <c r="P62" s="27" t="s">
        <v>37</v>
      </c>
      <c r="Q62" s="32" t="s">
        <v>42</v>
      </c>
      <c r="R62" s="102"/>
      <c r="S62" s="27"/>
      <c r="T62" s="27"/>
      <c r="U62" s="27"/>
      <c r="V62" s="103"/>
      <c r="W62" s="102"/>
      <c r="X62" s="27"/>
      <c r="Y62" s="103"/>
      <c r="Z62" s="117"/>
      <c r="AA62" s="27"/>
      <c r="AB62" s="27"/>
      <c r="AC62" s="103"/>
      <c r="AD62" s="25"/>
    </row>
    <row r="63" spans="1:30" x14ac:dyDescent="0.3">
      <c r="A63" s="25"/>
      <c r="B63" s="25" t="s">
        <v>133</v>
      </c>
      <c r="C63" s="25" t="s">
        <v>150</v>
      </c>
      <c r="D63" s="32" t="s">
        <v>151</v>
      </c>
      <c r="E63" s="27">
        <v>2004</v>
      </c>
      <c r="F63" s="27">
        <v>2024</v>
      </c>
      <c r="G63" s="27">
        <v>20</v>
      </c>
      <c r="H63" s="27">
        <v>2</v>
      </c>
      <c r="I63" s="27"/>
      <c r="J63" s="52"/>
      <c r="K63" s="53"/>
      <c r="L63" s="54">
        <v>30000</v>
      </c>
      <c r="M63" s="54">
        <v>100000</v>
      </c>
      <c r="N63" s="55"/>
      <c r="O63" s="27" t="s">
        <v>48</v>
      </c>
      <c r="P63" s="27" t="s">
        <v>37</v>
      </c>
      <c r="Q63" s="32" t="s">
        <v>42</v>
      </c>
      <c r="R63" s="102"/>
      <c r="S63" s="27"/>
      <c r="T63" s="27"/>
      <c r="U63" s="27"/>
      <c r="V63" s="103"/>
      <c r="W63" s="102"/>
      <c r="X63" s="27"/>
      <c r="Y63" s="103"/>
      <c r="Z63" s="117"/>
      <c r="AA63" s="27"/>
      <c r="AB63" s="27"/>
      <c r="AC63" s="103"/>
      <c r="AD63" s="25"/>
    </row>
    <row r="64" spans="1:30" x14ac:dyDescent="0.3">
      <c r="A64" s="25"/>
      <c r="B64" s="25" t="s">
        <v>133</v>
      </c>
      <c r="C64" s="25" t="s">
        <v>152</v>
      </c>
      <c r="D64" s="32" t="s">
        <v>153</v>
      </c>
      <c r="E64" s="27"/>
      <c r="F64" s="27"/>
      <c r="G64" s="27">
        <v>30</v>
      </c>
      <c r="H64" s="27">
        <v>3</v>
      </c>
      <c r="I64" s="27"/>
      <c r="J64" s="52"/>
      <c r="K64" s="53"/>
      <c r="L64" s="54">
        <v>12000</v>
      </c>
      <c r="M64" s="54">
        <v>17000</v>
      </c>
      <c r="N64" s="55"/>
      <c r="O64" s="27" t="s">
        <v>36</v>
      </c>
      <c r="P64" s="27" t="s">
        <v>37</v>
      </c>
      <c r="Q64" s="32" t="s">
        <v>42</v>
      </c>
      <c r="R64" s="102"/>
      <c r="S64" s="27"/>
      <c r="T64" s="27"/>
      <c r="U64" s="27"/>
      <c r="V64" s="103"/>
      <c r="W64" s="102"/>
      <c r="X64" s="27"/>
      <c r="Y64" s="103"/>
      <c r="Z64" s="117"/>
      <c r="AA64" s="27"/>
      <c r="AB64" s="27"/>
      <c r="AC64" s="103"/>
      <c r="AD64" s="25"/>
    </row>
    <row r="65" spans="1:30" x14ac:dyDescent="0.3">
      <c r="A65" s="25"/>
      <c r="B65" s="25" t="s">
        <v>133</v>
      </c>
      <c r="C65" s="25" t="s">
        <v>154</v>
      </c>
      <c r="D65" s="32" t="s">
        <v>155</v>
      </c>
      <c r="E65" s="27"/>
      <c r="F65" s="27"/>
      <c r="G65" s="27">
        <v>8</v>
      </c>
      <c r="H65" s="27" t="s">
        <v>35</v>
      </c>
      <c r="I65" s="27"/>
      <c r="J65" s="52"/>
      <c r="K65" s="53"/>
      <c r="L65" s="54">
        <v>6000</v>
      </c>
      <c r="M65" s="54">
        <v>9000</v>
      </c>
      <c r="N65" s="55"/>
      <c r="O65" s="27" t="s">
        <v>45</v>
      </c>
      <c r="P65" s="27" t="s">
        <v>61</v>
      </c>
      <c r="Q65" s="32" t="s">
        <v>42</v>
      </c>
      <c r="R65" s="102"/>
      <c r="S65" s="27"/>
      <c r="T65" s="27"/>
      <c r="U65" s="27"/>
      <c r="V65" s="103"/>
      <c r="W65" s="102"/>
      <c r="X65" s="27"/>
      <c r="Y65" s="103"/>
      <c r="Z65" s="117"/>
      <c r="AA65" s="27"/>
      <c r="AB65" s="27"/>
      <c r="AC65" s="103"/>
      <c r="AD65" s="25"/>
    </row>
    <row r="66" spans="1:30" x14ac:dyDescent="0.3">
      <c r="A66" s="25"/>
      <c r="B66" s="25" t="s">
        <v>133</v>
      </c>
      <c r="C66" s="25" t="s">
        <v>156</v>
      </c>
      <c r="D66" s="32"/>
      <c r="E66" s="27"/>
      <c r="F66" s="27"/>
      <c r="G66" s="27">
        <v>5</v>
      </c>
      <c r="H66" s="27" t="s">
        <v>35</v>
      </c>
      <c r="I66" s="27"/>
      <c r="J66" s="52"/>
      <c r="K66" s="53"/>
      <c r="L66" s="54">
        <v>7500</v>
      </c>
      <c r="M66" s="54">
        <v>12500</v>
      </c>
      <c r="N66" s="55"/>
      <c r="O66" s="27" t="s">
        <v>45</v>
      </c>
      <c r="P66" s="27" t="s">
        <v>61</v>
      </c>
      <c r="Q66" s="32" t="s">
        <v>42</v>
      </c>
      <c r="R66" s="102"/>
      <c r="S66" s="27"/>
      <c r="T66" s="27"/>
      <c r="U66" s="27"/>
      <c r="V66" s="103"/>
      <c r="W66" s="102"/>
      <c r="X66" s="27"/>
      <c r="Y66" s="103"/>
      <c r="Z66" s="117"/>
      <c r="AA66" s="27"/>
      <c r="AB66" s="27"/>
      <c r="AC66" s="103"/>
      <c r="AD66" s="25"/>
    </row>
    <row r="67" spans="1:30" x14ac:dyDescent="0.3">
      <c r="A67" s="25"/>
      <c r="B67" s="25" t="s">
        <v>133</v>
      </c>
      <c r="C67" s="25" t="s">
        <v>157</v>
      </c>
      <c r="D67" s="32" t="s">
        <v>158</v>
      </c>
      <c r="E67" s="27">
        <v>2021</v>
      </c>
      <c r="F67" s="27">
        <v>2026</v>
      </c>
      <c r="G67" s="27">
        <v>5</v>
      </c>
      <c r="H67" s="27">
        <v>4</v>
      </c>
      <c r="I67" s="27"/>
      <c r="J67" s="52"/>
      <c r="K67" s="53">
        <v>8562</v>
      </c>
      <c r="L67" s="54">
        <v>9000</v>
      </c>
      <c r="M67" s="54">
        <v>11000</v>
      </c>
      <c r="N67" s="55"/>
      <c r="O67" s="27" t="s">
        <v>45</v>
      </c>
      <c r="P67" s="27" t="s">
        <v>61</v>
      </c>
      <c r="Q67" s="32"/>
      <c r="R67" s="102"/>
      <c r="S67" s="27"/>
      <c r="T67" s="27"/>
      <c r="U67" s="27"/>
      <c r="V67" s="103"/>
      <c r="W67" s="102"/>
      <c r="X67" s="27"/>
      <c r="Y67" s="103"/>
      <c r="Z67" s="117"/>
      <c r="AA67" s="27"/>
      <c r="AB67" s="27"/>
      <c r="AC67" s="103"/>
      <c r="AD67" s="25"/>
    </row>
    <row r="68" spans="1:30" x14ac:dyDescent="0.3">
      <c r="A68" s="25"/>
      <c r="B68" s="25" t="s">
        <v>133</v>
      </c>
      <c r="C68" s="25" t="s">
        <v>159</v>
      </c>
      <c r="D68" s="32" t="s">
        <v>160</v>
      </c>
      <c r="E68" s="27">
        <v>2021</v>
      </c>
      <c r="F68" s="27">
        <v>2026</v>
      </c>
      <c r="G68" s="27">
        <v>5</v>
      </c>
      <c r="H68" s="27">
        <v>4</v>
      </c>
      <c r="I68" s="27"/>
      <c r="J68" s="52"/>
      <c r="K68" s="53">
        <v>6694</v>
      </c>
      <c r="L68" s="54">
        <v>7000</v>
      </c>
      <c r="M68" s="54">
        <v>8000</v>
      </c>
      <c r="N68" s="55"/>
      <c r="O68" s="27" t="s">
        <v>45</v>
      </c>
      <c r="P68" s="27" t="s">
        <v>61</v>
      </c>
      <c r="Q68" s="32"/>
      <c r="R68" s="102"/>
      <c r="S68" s="27"/>
      <c r="T68" s="27"/>
      <c r="U68" s="27"/>
      <c r="V68" s="103"/>
      <c r="W68" s="102"/>
      <c r="X68" s="27"/>
      <c r="Y68" s="103"/>
      <c r="Z68" s="117"/>
      <c r="AA68" s="27"/>
      <c r="AB68" s="27"/>
      <c r="AC68" s="103"/>
      <c r="AD68" s="25"/>
    </row>
    <row r="69" spans="1:30" x14ac:dyDescent="0.3">
      <c r="A69" s="25"/>
      <c r="B69" s="25" t="s">
        <v>133</v>
      </c>
      <c r="C69" s="25" t="s">
        <v>161</v>
      </c>
      <c r="D69" s="32" t="s">
        <v>162</v>
      </c>
      <c r="E69" s="27">
        <v>2013</v>
      </c>
      <c r="F69" s="27" t="s">
        <v>34</v>
      </c>
      <c r="G69" s="27">
        <v>10</v>
      </c>
      <c r="H69" s="27">
        <v>1</v>
      </c>
      <c r="I69" s="27"/>
      <c r="J69" s="52"/>
      <c r="K69" s="53">
        <v>5559</v>
      </c>
      <c r="L69" s="54">
        <v>6000</v>
      </c>
      <c r="M69" s="54">
        <v>7000</v>
      </c>
      <c r="N69" s="55"/>
      <c r="O69" s="27" t="s">
        <v>45</v>
      </c>
      <c r="P69" s="27" t="s">
        <v>61</v>
      </c>
      <c r="Q69" s="32"/>
      <c r="R69" s="102"/>
      <c r="S69" s="27"/>
      <c r="T69" s="27"/>
      <c r="U69" s="27"/>
      <c r="V69" s="103"/>
      <c r="W69" s="102"/>
      <c r="X69" s="27"/>
      <c r="Y69" s="103"/>
      <c r="Z69" s="117"/>
      <c r="AA69" s="27"/>
      <c r="AB69" s="27"/>
      <c r="AC69" s="103"/>
      <c r="AD69" s="25"/>
    </row>
    <row r="70" spans="1:30" x14ac:dyDescent="0.3">
      <c r="A70" s="25"/>
      <c r="B70" s="25" t="s">
        <v>133</v>
      </c>
      <c r="C70" s="25" t="s">
        <v>163</v>
      </c>
      <c r="D70" s="32" t="s">
        <v>164</v>
      </c>
      <c r="E70" s="27">
        <v>2018</v>
      </c>
      <c r="F70" s="27">
        <v>2028</v>
      </c>
      <c r="G70" s="27">
        <v>10</v>
      </c>
      <c r="H70" s="27">
        <v>6</v>
      </c>
      <c r="I70" s="27"/>
      <c r="J70" s="52"/>
      <c r="K70" s="53">
        <v>8700</v>
      </c>
      <c r="L70" s="54">
        <v>9000</v>
      </c>
      <c r="M70" s="54">
        <v>12000</v>
      </c>
      <c r="N70" s="55"/>
      <c r="O70" s="27" t="s">
        <v>45</v>
      </c>
      <c r="P70" s="27" t="s">
        <v>61</v>
      </c>
      <c r="Q70" s="32" t="s">
        <v>42</v>
      </c>
      <c r="R70" s="102"/>
      <c r="S70" s="27"/>
      <c r="T70" s="27"/>
      <c r="U70" s="27"/>
      <c r="V70" s="103"/>
      <c r="W70" s="102"/>
      <c r="X70" s="27"/>
      <c r="Y70" s="103"/>
      <c r="Z70" s="117"/>
      <c r="AA70" s="27"/>
      <c r="AB70" s="27"/>
      <c r="AC70" s="103"/>
      <c r="AD70" s="25"/>
    </row>
    <row r="71" spans="1:30" x14ac:dyDescent="0.3">
      <c r="A71" s="25"/>
      <c r="B71" s="25" t="s">
        <v>133</v>
      </c>
      <c r="C71" s="25" t="s">
        <v>165</v>
      </c>
      <c r="D71" s="32" t="s">
        <v>166</v>
      </c>
      <c r="E71" s="27">
        <v>2018</v>
      </c>
      <c r="F71" s="27">
        <v>2028</v>
      </c>
      <c r="G71" s="27">
        <v>10</v>
      </c>
      <c r="H71" s="27">
        <v>6</v>
      </c>
      <c r="I71" s="27"/>
      <c r="J71" s="52"/>
      <c r="K71" s="53">
        <v>7873</v>
      </c>
      <c r="L71" s="54">
        <v>10000</v>
      </c>
      <c r="M71" s="54">
        <v>12000</v>
      </c>
      <c r="N71" s="55"/>
      <c r="O71" s="27" t="s">
        <v>45</v>
      </c>
      <c r="P71" s="27" t="s">
        <v>61</v>
      </c>
      <c r="Q71" s="32" t="s">
        <v>167</v>
      </c>
      <c r="R71" s="102"/>
      <c r="S71" s="27"/>
      <c r="T71" s="27"/>
      <c r="U71" s="27"/>
      <c r="V71" s="103"/>
      <c r="W71" s="102"/>
      <c r="X71" s="27"/>
      <c r="Y71" s="103"/>
      <c r="Z71" s="117"/>
      <c r="AA71" s="27"/>
      <c r="AB71" s="27"/>
      <c r="AC71" s="103"/>
      <c r="AD71" s="25"/>
    </row>
    <row r="72" spans="1:30" x14ac:dyDescent="0.3">
      <c r="A72" s="25"/>
      <c r="B72" s="25" t="s">
        <v>133</v>
      </c>
      <c r="C72" s="25" t="s">
        <v>168</v>
      </c>
      <c r="D72" s="32" t="s">
        <v>169</v>
      </c>
      <c r="E72" s="27"/>
      <c r="F72" s="27"/>
      <c r="G72" s="27"/>
      <c r="H72" s="27"/>
      <c r="I72" s="27"/>
      <c r="J72" s="52"/>
      <c r="K72" s="53"/>
      <c r="L72" s="54"/>
      <c r="M72" s="54"/>
      <c r="N72" s="55"/>
      <c r="O72" s="27"/>
      <c r="P72" s="27"/>
      <c r="Q72" s="32"/>
      <c r="R72" s="102"/>
      <c r="S72" s="27"/>
      <c r="T72" s="27"/>
      <c r="U72" s="27"/>
      <c r="V72" s="103"/>
      <c r="W72" s="102"/>
      <c r="X72" s="27"/>
      <c r="Y72" s="103"/>
      <c r="Z72" s="117"/>
      <c r="AA72" s="27"/>
      <c r="AB72" s="27"/>
      <c r="AC72" s="103"/>
      <c r="AD72" s="25"/>
    </row>
    <row r="73" spans="1:30" x14ac:dyDescent="0.3">
      <c r="A73" s="25"/>
      <c r="B73" s="25" t="s">
        <v>133</v>
      </c>
      <c r="C73" s="25" t="s">
        <v>170</v>
      </c>
      <c r="D73" s="32" t="s">
        <v>171</v>
      </c>
      <c r="E73" s="27"/>
      <c r="F73" s="27"/>
      <c r="G73" s="27">
        <v>10</v>
      </c>
      <c r="H73" s="27" t="s">
        <v>172</v>
      </c>
      <c r="I73" s="27"/>
      <c r="J73" s="52"/>
      <c r="K73" s="53"/>
      <c r="L73" s="54">
        <v>4000</v>
      </c>
      <c r="M73" s="54">
        <v>7000</v>
      </c>
      <c r="N73" s="55"/>
      <c r="O73" s="27" t="s">
        <v>45</v>
      </c>
      <c r="P73" s="27" t="s">
        <v>61</v>
      </c>
      <c r="Q73" s="32" t="s">
        <v>42</v>
      </c>
      <c r="R73" s="102"/>
      <c r="S73" s="27"/>
      <c r="T73" s="27"/>
      <c r="U73" s="27"/>
      <c r="V73" s="103"/>
      <c r="W73" s="102"/>
      <c r="X73" s="27"/>
      <c r="Y73" s="103"/>
      <c r="Z73" s="117"/>
      <c r="AA73" s="27"/>
      <c r="AB73" s="27"/>
      <c r="AC73" s="103"/>
      <c r="AD73" s="25"/>
    </row>
    <row r="74" spans="1:30" x14ac:dyDescent="0.3">
      <c r="A74" s="25"/>
      <c r="B74" s="25" t="s">
        <v>133</v>
      </c>
      <c r="C74" s="25" t="s">
        <v>173</v>
      </c>
      <c r="D74" s="32" t="s">
        <v>174</v>
      </c>
      <c r="E74" s="27">
        <v>2008</v>
      </c>
      <c r="F74" s="27">
        <v>2033</v>
      </c>
      <c r="G74" s="27"/>
      <c r="H74" s="27"/>
      <c r="I74" s="27"/>
      <c r="J74" s="52"/>
      <c r="K74" s="53">
        <v>442318</v>
      </c>
      <c r="L74" s="54"/>
      <c r="M74" s="54"/>
      <c r="N74" s="55"/>
      <c r="O74" s="27" t="s">
        <v>48</v>
      </c>
      <c r="P74" s="27" t="s">
        <v>37</v>
      </c>
      <c r="Q74" s="32" t="s">
        <v>175</v>
      </c>
      <c r="R74" s="102"/>
      <c r="S74" s="27"/>
      <c r="T74" s="27"/>
      <c r="U74" s="27"/>
      <c r="V74" s="103"/>
      <c r="W74" s="102"/>
      <c r="X74" s="27"/>
      <c r="Y74" s="103"/>
      <c r="Z74" s="117"/>
      <c r="AA74" s="27"/>
      <c r="AB74" s="27"/>
      <c r="AC74" s="103"/>
      <c r="AD74" s="25"/>
    </row>
    <row r="75" spans="1:30" x14ac:dyDescent="0.3">
      <c r="A75" s="25"/>
      <c r="B75" s="25" t="s">
        <v>133</v>
      </c>
      <c r="C75" s="25" t="s">
        <v>176</v>
      </c>
      <c r="D75" s="32" t="s">
        <v>174</v>
      </c>
      <c r="E75" s="27">
        <v>2010</v>
      </c>
      <c r="F75" s="27">
        <v>2033</v>
      </c>
      <c r="G75" s="27"/>
      <c r="H75" s="27"/>
      <c r="I75" s="27"/>
      <c r="J75" s="52"/>
      <c r="K75" s="53">
        <v>26501</v>
      </c>
      <c r="L75" s="54"/>
      <c r="M75" s="54"/>
      <c r="N75" s="55"/>
      <c r="O75" s="27" t="s">
        <v>48</v>
      </c>
      <c r="P75" s="27" t="s">
        <v>37</v>
      </c>
      <c r="Q75" s="32" t="s">
        <v>175</v>
      </c>
      <c r="R75" s="102"/>
      <c r="S75" s="27"/>
      <c r="T75" s="27"/>
      <c r="U75" s="27"/>
      <c r="V75" s="103"/>
      <c r="W75" s="102"/>
      <c r="X75" s="27"/>
      <c r="Y75" s="103"/>
      <c r="Z75" s="117"/>
      <c r="AA75" s="27"/>
      <c r="AB75" s="27"/>
      <c r="AC75" s="103"/>
      <c r="AD75" s="25"/>
    </row>
    <row r="76" spans="1:30" x14ac:dyDescent="0.3">
      <c r="A76" s="25"/>
      <c r="B76" s="25" t="s">
        <v>133</v>
      </c>
      <c r="C76" s="25" t="s">
        <v>177</v>
      </c>
      <c r="D76" s="32" t="s">
        <v>178</v>
      </c>
      <c r="E76" s="27"/>
      <c r="F76" s="27"/>
      <c r="G76" s="27"/>
      <c r="H76" s="27"/>
      <c r="I76" s="27"/>
      <c r="J76" s="52"/>
      <c r="K76" s="53"/>
      <c r="L76" s="54"/>
      <c r="M76" s="54"/>
      <c r="N76" s="55"/>
      <c r="O76" s="27" t="s">
        <v>45</v>
      </c>
      <c r="P76" s="27" t="s">
        <v>61</v>
      </c>
      <c r="Q76" s="26" t="s">
        <v>179</v>
      </c>
      <c r="R76" s="102"/>
      <c r="S76" s="27"/>
      <c r="T76" s="27"/>
      <c r="U76" s="27"/>
      <c r="V76" s="103"/>
      <c r="W76" s="102"/>
      <c r="X76" s="27"/>
      <c r="Y76" s="103"/>
      <c r="Z76" s="117"/>
      <c r="AA76" s="27"/>
      <c r="AB76" s="27"/>
      <c r="AC76" s="103"/>
      <c r="AD76" s="36"/>
    </row>
    <row r="77" spans="1:30" ht="28.8" x14ac:dyDescent="0.3">
      <c r="A77" s="25"/>
      <c r="B77" s="25" t="s">
        <v>133</v>
      </c>
      <c r="C77" s="25" t="s">
        <v>180</v>
      </c>
      <c r="D77" s="32" t="s">
        <v>181</v>
      </c>
      <c r="E77" s="27"/>
      <c r="F77" s="27"/>
      <c r="G77" s="27"/>
      <c r="H77" s="27"/>
      <c r="I77" s="27"/>
      <c r="J77" s="52"/>
      <c r="K77" s="53"/>
      <c r="L77" s="54"/>
      <c r="M77" s="54"/>
      <c r="N77" s="55"/>
      <c r="O77" s="27" t="s">
        <v>45</v>
      </c>
      <c r="P77" s="27" t="s">
        <v>61</v>
      </c>
      <c r="Q77" s="26" t="s">
        <v>182</v>
      </c>
      <c r="R77" s="102"/>
      <c r="S77" s="27"/>
      <c r="T77" s="27"/>
      <c r="U77" s="27"/>
      <c r="V77" s="103"/>
      <c r="W77" s="102"/>
      <c r="X77" s="27"/>
      <c r="Y77" s="103"/>
      <c r="Z77" s="117"/>
      <c r="AA77" s="27"/>
      <c r="AB77" s="27"/>
      <c r="AC77" s="103"/>
      <c r="AD77" s="36"/>
    </row>
    <row r="78" spans="1:30" x14ac:dyDescent="0.3">
      <c r="A78" s="25"/>
      <c r="B78" s="25"/>
      <c r="C78" s="25"/>
      <c r="D78" s="32"/>
      <c r="E78" s="27"/>
      <c r="F78" s="27"/>
      <c r="G78" s="27"/>
      <c r="H78" s="27"/>
      <c r="I78" s="27"/>
      <c r="J78" s="52"/>
      <c r="K78" s="53"/>
      <c r="L78" s="54"/>
      <c r="M78" s="54"/>
      <c r="N78" s="55"/>
      <c r="O78" s="27"/>
      <c r="P78" s="27"/>
      <c r="Q78" s="32"/>
      <c r="R78" s="102"/>
      <c r="S78" s="27"/>
      <c r="T78" s="27"/>
      <c r="U78" s="27"/>
      <c r="V78" s="103"/>
      <c r="W78" s="102"/>
      <c r="X78" s="27"/>
      <c r="Y78" s="103"/>
      <c r="Z78" s="117"/>
      <c r="AA78" s="27"/>
      <c r="AB78" s="27"/>
      <c r="AC78" s="103"/>
      <c r="AD78" s="25"/>
    </row>
    <row r="79" spans="1:30" x14ac:dyDescent="0.3">
      <c r="A79" s="25"/>
      <c r="B79" s="25" t="s">
        <v>183</v>
      </c>
      <c r="C79" s="25" t="s">
        <v>184</v>
      </c>
      <c r="D79" s="32" t="s">
        <v>185</v>
      </c>
      <c r="E79" s="27">
        <v>2017</v>
      </c>
      <c r="F79" s="27">
        <v>2022</v>
      </c>
      <c r="G79" s="27">
        <v>5</v>
      </c>
      <c r="H79" s="27" t="s">
        <v>35</v>
      </c>
      <c r="I79" s="27"/>
      <c r="J79" s="52"/>
      <c r="K79" s="53">
        <v>11000</v>
      </c>
      <c r="L79" s="54">
        <v>12000</v>
      </c>
      <c r="M79" s="54">
        <v>14000</v>
      </c>
      <c r="N79" s="55"/>
      <c r="O79" s="27" t="s">
        <v>45</v>
      </c>
      <c r="P79" s="27" t="s">
        <v>37</v>
      </c>
      <c r="Q79" s="32" t="s">
        <v>186</v>
      </c>
      <c r="R79" s="102"/>
      <c r="S79" s="27"/>
      <c r="T79" s="27"/>
      <c r="U79" s="27"/>
      <c r="V79" s="103"/>
      <c r="W79" s="102"/>
      <c r="X79" s="27"/>
      <c r="Y79" s="103"/>
      <c r="Z79" s="117"/>
      <c r="AA79" s="27"/>
      <c r="AB79" s="27"/>
      <c r="AC79" s="103"/>
      <c r="AD79" s="25"/>
    </row>
    <row r="80" spans="1:30" x14ac:dyDescent="0.3">
      <c r="A80" s="25"/>
      <c r="B80" s="25" t="s">
        <v>183</v>
      </c>
      <c r="C80" s="25" t="s">
        <v>187</v>
      </c>
      <c r="D80" s="32" t="s">
        <v>188</v>
      </c>
      <c r="E80" s="27"/>
      <c r="F80" s="27"/>
      <c r="G80" s="27">
        <v>30</v>
      </c>
      <c r="H80" s="27" t="s">
        <v>35</v>
      </c>
      <c r="I80" s="27"/>
      <c r="J80" s="52"/>
      <c r="K80" s="53"/>
      <c r="L80" s="54">
        <v>12000</v>
      </c>
      <c r="M80" s="54">
        <v>18000</v>
      </c>
      <c r="N80" s="55"/>
      <c r="O80" s="27" t="s">
        <v>45</v>
      </c>
      <c r="P80" s="27" t="s">
        <v>37</v>
      </c>
      <c r="Q80" s="32" t="s">
        <v>186</v>
      </c>
      <c r="R80" s="102"/>
      <c r="S80" s="27"/>
      <c r="T80" s="27"/>
      <c r="U80" s="27"/>
      <c r="V80" s="103"/>
      <c r="W80" s="102"/>
      <c r="X80" s="27"/>
      <c r="Y80" s="103"/>
      <c r="Z80" s="117"/>
      <c r="AA80" s="27"/>
      <c r="AB80" s="27"/>
      <c r="AC80" s="103"/>
      <c r="AD80" s="25"/>
    </row>
    <row r="81" spans="1:30" x14ac:dyDescent="0.3">
      <c r="A81" s="25"/>
      <c r="B81" s="25" t="s">
        <v>183</v>
      </c>
      <c r="C81" s="25" t="s">
        <v>189</v>
      </c>
      <c r="D81" s="32" t="s">
        <v>190</v>
      </c>
      <c r="E81" s="27">
        <v>2009</v>
      </c>
      <c r="F81" s="27">
        <v>2029</v>
      </c>
      <c r="G81" s="27">
        <v>20</v>
      </c>
      <c r="H81" s="27">
        <v>7</v>
      </c>
      <c r="I81" s="27"/>
      <c r="J81" s="52"/>
      <c r="K81" s="53">
        <v>91044</v>
      </c>
      <c r="L81" s="54">
        <v>87000</v>
      </c>
      <c r="M81" s="54">
        <v>130000</v>
      </c>
      <c r="N81" s="55"/>
      <c r="O81" s="27" t="s">
        <v>36</v>
      </c>
      <c r="P81" s="27" t="s">
        <v>37</v>
      </c>
      <c r="Q81" s="32"/>
      <c r="R81" s="102"/>
      <c r="S81" s="27"/>
      <c r="T81" s="27"/>
      <c r="U81" s="27"/>
      <c r="V81" s="103"/>
      <c r="W81" s="102"/>
      <c r="X81" s="27"/>
      <c r="Y81" s="103"/>
      <c r="Z81" s="117"/>
      <c r="AA81" s="27"/>
      <c r="AB81" s="27"/>
      <c r="AC81" s="103"/>
      <c r="AD81" s="25"/>
    </row>
    <row r="82" spans="1:30" x14ac:dyDescent="0.3">
      <c r="A82" s="25"/>
      <c r="B82" s="25" t="s">
        <v>183</v>
      </c>
      <c r="C82" s="25" t="s">
        <v>191</v>
      </c>
      <c r="D82" s="32" t="s">
        <v>192</v>
      </c>
      <c r="E82" s="27"/>
      <c r="F82" s="27"/>
      <c r="G82" s="27"/>
      <c r="H82" s="27"/>
      <c r="I82" s="27"/>
      <c r="J82" s="52"/>
      <c r="K82" s="53"/>
      <c r="L82" s="54"/>
      <c r="M82" s="54"/>
      <c r="N82" s="55"/>
      <c r="O82" s="27" t="s">
        <v>48</v>
      </c>
      <c r="P82" s="27" t="s">
        <v>37</v>
      </c>
      <c r="Q82" s="32"/>
      <c r="R82" s="102"/>
      <c r="S82" s="27"/>
      <c r="T82" s="27"/>
      <c r="U82" s="27"/>
      <c r="V82" s="103"/>
      <c r="W82" s="102"/>
      <c r="X82" s="27"/>
      <c r="Y82" s="103"/>
      <c r="Z82" s="117"/>
      <c r="AA82" s="27"/>
      <c r="AB82" s="27"/>
      <c r="AC82" s="103"/>
      <c r="AD82" s="25"/>
    </row>
    <row r="83" spans="1:30" x14ac:dyDescent="0.3">
      <c r="A83" s="25"/>
      <c r="B83" s="25"/>
      <c r="C83" s="25"/>
      <c r="D83" s="32"/>
      <c r="E83" s="27"/>
      <c r="F83" s="27"/>
      <c r="G83" s="27"/>
      <c r="H83" s="27"/>
      <c r="I83" s="27"/>
      <c r="J83" s="52"/>
      <c r="K83" s="53"/>
      <c r="L83" s="54"/>
      <c r="M83" s="54"/>
      <c r="N83" s="55"/>
      <c r="O83" s="27"/>
      <c r="P83" s="27"/>
      <c r="Q83" s="32"/>
      <c r="R83" s="102"/>
      <c r="S83" s="27"/>
      <c r="T83" s="27"/>
      <c r="U83" s="27"/>
      <c r="V83" s="103"/>
      <c r="W83" s="102"/>
      <c r="X83" s="27"/>
      <c r="Y83" s="103"/>
      <c r="Z83" s="117"/>
      <c r="AA83" s="27"/>
      <c r="AB83" s="27"/>
      <c r="AC83" s="103"/>
      <c r="AD83" s="25"/>
    </row>
    <row r="84" spans="1:30" x14ac:dyDescent="0.3">
      <c r="A84" s="25"/>
      <c r="B84" s="25" t="s">
        <v>193</v>
      </c>
      <c r="C84" s="25" t="s">
        <v>194</v>
      </c>
      <c r="D84" s="32" t="s">
        <v>195</v>
      </c>
      <c r="E84" s="27"/>
      <c r="F84" s="27"/>
      <c r="G84" s="27"/>
      <c r="H84" s="27"/>
      <c r="I84" s="27"/>
      <c r="J84" s="52"/>
      <c r="K84" s="53"/>
      <c r="L84" s="54"/>
      <c r="M84" s="54"/>
      <c r="N84" s="55"/>
      <c r="O84" s="27" t="s">
        <v>48</v>
      </c>
      <c r="P84" s="27" t="s">
        <v>37</v>
      </c>
      <c r="Q84" s="32" t="s">
        <v>196</v>
      </c>
      <c r="R84" s="102"/>
      <c r="S84" s="27"/>
      <c r="T84" s="27"/>
      <c r="U84" s="27"/>
      <c r="V84" s="103"/>
      <c r="W84" s="102"/>
      <c r="X84" s="27"/>
      <c r="Y84" s="103"/>
      <c r="Z84" s="117"/>
      <c r="AA84" s="27"/>
      <c r="AB84" s="27"/>
      <c r="AC84" s="103"/>
      <c r="AD84" s="25"/>
    </row>
    <row r="85" spans="1:30" x14ac:dyDescent="0.3">
      <c r="A85" s="25"/>
      <c r="B85" s="25" t="s">
        <v>193</v>
      </c>
      <c r="C85" s="25" t="s">
        <v>197</v>
      </c>
      <c r="D85" s="34" t="s">
        <v>198</v>
      </c>
      <c r="E85" s="27"/>
      <c r="F85" s="27"/>
      <c r="G85" s="27"/>
      <c r="H85" s="27"/>
      <c r="I85" s="27"/>
      <c r="J85" s="52"/>
      <c r="K85" s="53"/>
      <c r="L85" s="54"/>
      <c r="M85" s="54"/>
      <c r="N85" s="55"/>
      <c r="O85" s="27" t="s">
        <v>48</v>
      </c>
      <c r="P85" s="27" t="s">
        <v>37</v>
      </c>
      <c r="Q85" s="32" t="s">
        <v>199</v>
      </c>
      <c r="R85" s="102"/>
      <c r="S85" s="27"/>
      <c r="T85" s="27"/>
      <c r="U85" s="27"/>
      <c r="V85" s="103"/>
      <c r="W85" s="102"/>
      <c r="X85" s="27"/>
      <c r="Y85" s="103"/>
      <c r="Z85" s="117"/>
      <c r="AA85" s="27"/>
      <c r="AB85" s="27"/>
      <c r="AC85" s="103"/>
      <c r="AD85" s="25"/>
    </row>
    <row r="86" spans="1:30" x14ac:dyDescent="0.3">
      <c r="A86" s="25"/>
      <c r="B86" s="25" t="s">
        <v>193</v>
      </c>
      <c r="C86" s="25" t="s">
        <v>200</v>
      </c>
      <c r="D86" s="32" t="s">
        <v>201</v>
      </c>
      <c r="E86" s="27">
        <v>2007</v>
      </c>
      <c r="F86" s="27">
        <v>2027</v>
      </c>
      <c r="G86" s="27">
        <v>20</v>
      </c>
      <c r="H86" s="27">
        <v>5</v>
      </c>
      <c r="I86" s="27"/>
      <c r="J86" s="52"/>
      <c r="K86" s="56">
        <v>1029</v>
      </c>
      <c r="L86" s="54">
        <v>2000</v>
      </c>
      <c r="M86" s="54"/>
      <c r="N86" s="55"/>
      <c r="O86" s="27" t="s">
        <v>45</v>
      </c>
      <c r="P86" s="27" t="s">
        <v>61</v>
      </c>
      <c r="Q86" s="32" t="s">
        <v>199</v>
      </c>
      <c r="R86" s="102"/>
      <c r="S86" s="27"/>
      <c r="T86" s="27"/>
      <c r="U86" s="27"/>
      <c r="V86" s="103"/>
      <c r="W86" s="102"/>
      <c r="X86" s="27"/>
      <c r="Y86" s="103"/>
      <c r="Z86" s="120"/>
      <c r="AA86" s="27"/>
      <c r="AB86" s="27"/>
      <c r="AC86" s="103"/>
      <c r="AD86" s="25"/>
    </row>
    <row r="87" spans="1:30" x14ac:dyDescent="0.3">
      <c r="A87" s="25"/>
      <c r="B87" s="25" t="s">
        <v>193</v>
      </c>
      <c r="C87" s="25" t="s">
        <v>202</v>
      </c>
      <c r="D87" s="34" t="s">
        <v>203</v>
      </c>
      <c r="E87" s="27"/>
      <c r="F87" s="27"/>
      <c r="G87" s="27"/>
      <c r="H87" s="27"/>
      <c r="I87" s="27"/>
      <c r="J87" s="52"/>
      <c r="K87" s="53"/>
      <c r="L87" s="54"/>
      <c r="M87" s="54"/>
      <c r="N87" s="55"/>
      <c r="O87" s="27" t="s">
        <v>48</v>
      </c>
      <c r="P87" s="27" t="s">
        <v>37</v>
      </c>
      <c r="Q87" s="32" t="s">
        <v>196</v>
      </c>
      <c r="R87" s="102"/>
      <c r="S87" s="27"/>
      <c r="T87" s="27"/>
      <c r="U87" s="27"/>
      <c r="V87" s="103"/>
      <c r="W87" s="102"/>
      <c r="X87" s="27"/>
      <c r="Y87" s="103"/>
      <c r="Z87" s="117"/>
      <c r="AA87" s="27"/>
      <c r="AB87" s="27"/>
      <c r="AC87" s="103"/>
      <c r="AD87" s="25"/>
    </row>
    <row r="88" spans="1:30" x14ac:dyDescent="0.3">
      <c r="A88" s="25"/>
      <c r="B88" s="25" t="s">
        <v>193</v>
      </c>
      <c r="C88" s="25" t="s">
        <v>204</v>
      </c>
      <c r="D88" s="32" t="s">
        <v>205</v>
      </c>
      <c r="E88" s="27"/>
      <c r="F88" s="27"/>
      <c r="G88" s="27"/>
      <c r="H88" s="27"/>
      <c r="I88" s="27"/>
      <c r="J88" s="52"/>
      <c r="K88" s="53"/>
      <c r="L88" s="54"/>
      <c r="M88" s="54"/>
      <c r="N88" s="55"/>
      <c r="O88" s="27" t="s">
        <v>48</v>
      </c>
      <c r="P88" s="27" t="s">
        <v>37</v>
      </c>
      <c r="Q88" s="32" t="s">
        <v>196</v>
      </c>
      <c r="R88" s="102"/>
      <c r="S88" s="27"/>
      <c r="T88" s="27"/>
      <c r="U88" s="27"/>
      <c r="V88" s="103"/>
      <c r="W88" s="102"/>
      <c r="X88" s="27"/>
      <c r="Y88" s="103"/>
      <c r="Z88" s="117"/>
      <c r="AA88" s="27"/>
      <c r="AB88" s="27"/>
      <c r="AC88" s="103"/>
      <c r="AD88" s="25"/>
    </row>
    <row r="89" spans="1:30" x14ac:dyDescent="0.3">
      <c r="A89" s="25"/>
      <c r="B89" s="25" t="s">
        <v>193</v>
      </c>
      <c r="C89" s="25" t="s">
        <v>206</v>
      </c>
      <c r="D89" s="32" t="s">
        <v>207</v>
      </c>
      <c r="E89" s="27">
        <v>2002</v>
      </c>
      <c r="F89" s="27">
        <v>2027</v>
      </c>
      <c r="G89" s="27">
        <v>25</v>
      </c>
      <c r="H89" s="27">
        <v>5</v>
      </c>
      <c r="I89" s="27"/>
      <c r="J89" s="52"/>
      <c r="K89" s="53">
        <v>108080</v>
      </c>
      <c r="L89" s="54">
        <v>109000</v>
      </c>
      <c r="M89" s="54">
        <v>120000</v>
      </c>
      <c r="N89" s="55"/>
      <c r="O89" s="27" t="s">
        <v>48</v>
      </c>
      <c r="P89" s="27" t="s">
        <v>37</v>
      </c>
      <c r="Q89" s="32"/>
      <c r="R89" s="102"/>
      <c r="S89" s="27"/>
      <c r="T89" s="27"/>
      <c r="U89" s="27"/>
      <c r="V89" s="103"/>
      <c r="W89" s="102"/>
      <c r="X89" s="27"/>
      <c r="Y89" s="103"/>
      <c r="Z89" s="117"/>
      <c r="AA89" s="27"/>
      <c r="AB89" s="27"/>
      <c r="AC89" s="103"/>
      <c r="AD89" s="25"/>
    </row>
    <row r="90" spans="1:30" x14ac:dyDescent="0.3">
      <c r="A90" s="25"/>
      <c r="B90" s="25" t="s">
        <v>193</v>
      </c>
      <c r="C90" s="25" t="s">
        <v>208</v>
      </c>
      <c r="D90" s="34" t="s">
        <v>209</v>
      </c>
      <c r="E90" s="27"/>
      <c r="F90" s="27"/>
      <c r="G90" s="27"/>
      <c r="H90" s="27"/>
      <c r="I90" s="27"/>
      <c r="J90" s="52"/>
      <c r="K90" s="53"/>
      <c r="L90" s="54"/>
      <c r="M90" s="54"/>
      <c r="N90" s="55"/>
      <c r="O90" s="27" t="s">
        <v>48</v>
      </c>
      <c r="P90" s="27" t="s">
        <v>37</v>
      </c>
      <c r="Q90" s="32" t="s">
        <v>196</v>
      </c>
      <c r="R90" s="102"/>
      <c r="S90" s="27"/>
      <c r="T90" s="27"/>
      <c r="U90" s="27"/>
      <c r="V90" s="103"/>
      <c r="W90" s="102"/>
      <c r="X90" s="27"/>
      <c r="Y90" s="103"/>
      <c r="Z90" s="117"/>
      <c r="AA90" s="27"/>
      <c r="AB90" s="27"/>
      <c r="AC90" s="103"/>
      <c r="AD90" s="25"/>
    </row>
    <row r="91" spans="1:30" x14ac:dyDescent="0.3">
      <c r="A91" s="25"/>
      <c r="B91" s="25" t="s">
        <v>193</v>
      </c>
      <c r="C91" s="25" t="s">
        <v>210</v>
      </c>
      <c r="D91" s="34" t="s">
        <v>211</v>
      </c>
      <c r="E91" s="27"/>
      <c r="F91" s="27"/>
      <c r="G91" s="27"/>
      <c r="H91" s="27"/>
      <c r="I91" s="27"/>
      <c r="J91" s="52"/>
      <c r="K91" s="53"/>
      <c r="L91" s="54"/>
      <c r="M91" s="54"/>
      <c r="N91" s="55"/>
      <c r="O91" s="27" t="s">
        <v>48</v>
      </c>
      <c r="P91" s="27" t="s">
        <v>37</v>
      </c>
      <c r="Q91" s="32" t="s">
        <v>212</v>
      </c>
      <c r="R91" s="102"/>
      <c r="S91" s="27"/>
      <c r="T91" s="27"/>
      <c r="U91" s="27"/>
      <c r="V91" s="103"/>
      <c r="W91" s="102"/>
      <c r="X91" s="27"/>
      <c r="Y91" s="103"/>
      <c r="Z91" s="117"/>
      <c r="AA91" s="27"/>
      <c r="AB91" s="27"/>
      <c r="AC91" s="103"/>
      <c r="AD91" s="25"/>
    </row>
    <row r="92" spans="1:30" x14ac:dyDescent="0.3">
      <c r="A92" s="25"/>
      <c r="B92" s="25" t="s">
        <v>193</v>
      </c>
      <c r="C92" s="25" t="s">
        <v>213</v>
      </c>
      <c r="D92" s="32" t="s">
        <v>214</v>
      </c>
      <c r="E92" s="27">
        <v>2007</v>
      </c>
      <c r="F92" s="27">
        <v>2027</v>
      </c>
      <c r="G92" s="27">
        <v>20</v>
      </c>
      <c r="H92" s="27">
        <v>5</v>
      </c>
      <c r="I92" s="27"/>
      <c r="J92" s="52"/>
      <c r="K92" s="53">
        <v>10949</v>
      </c>
      <c r="L92" s="54">
        <v>12000</v>
      </c>
      <c r="M92" s="54"/>
      <c r="N92" s="55"/>
      <c r="O92" s="27" t="s">
        <v>45</v>
      </c>
      <c r="P92" s="27" t="s">
        <v>37</v>
      </c>
      <c r="Q92" s="32" t="s">
        <v>199</v>
      </c>
      <c r="R92" s="102"/>
      <c r="S92" s="27"/>
      <c r="T92" s="27"/>
      <c r="U92" s="27"/>
      <c r="V92" s="103"/>
      <c r="W92" s="102"/>
      <c r="X92" s="27"/>
      <c r="Y92" s="103"/>
      <c r="Z92" s="117"/>
      <c r="AA92" s="27"/>
      <c r="AB92" s="27"/>
      <c r="AC92" s="103"/>
      <c r="AD92" s="25"/>
    </row>
    <row r="93" spans="1:30" x14ac:dyDescent="0.3">
      <c r="A93" s="25"/>
      <c r="B93" s="25" t="s">
        <v>193</v>
      </c>
      <c r="C93" s="25" t="s">
        <v>215</v>
      </c>
      <c r="D93" s="32" t="s">
        <v>216</v>
      </c>
      <c r="E93" s="27">
        <v>2007</v>
      </c>
      <c r="F93" s="27">
        <v>2012</v>
      </c>
      <c r="G93" s="27">
        <v>5</v>
      </c>
      <c r="H93" s="27" t="s">
        <v>35</v>
      </c>
      <c r="I93" s="27"/>
      <c r="J93" s="52"/>
      <c r="K93" s="53">
        <v>4771</v>
      </c>
      <c r="L93" s="54"/>
      <c r="M93" s="54"/>
      <c r="N93" s="55"/>
      <c r="O93" s="27" t="s">
        <v>45</v>
      </c>
      <c r="P93" s="27" t="s">
        <v>37</v>
      </c>
      <c r="Q93" s="32" t="s">
        <v>199</v>
      </c>
      <c r="R93" s="102"/>
      <c r="S93" s="27"/>
      <c r="T93" s="27"/>
      <c r="U93" s="27"/>
      <c r="V93" s="103"/>
      <c r="W93" s="102"/>
      <c r="X93" s="27"/>
      <c r="Y93" s="103"/>
      <c r="Z93" s="117"/>
      <c r="AA93" s="27"/>
      <c r="AB93" s="27"/>
      <c r="AC93" s="103"/>
      <c r="AD93" s="25"/>
    </row>
    <row r="94" spans="1:30" x14ac:dyDescent="0.3">
      <c r="B94" s="25"/>
      <c r="C94" s="25"/>
      <c r="D94" s="32"/>
      <c r="E94" s="27"/>
      <c r="F94" s="27"/>
      <c r="G94" s="27"/>
      <c r="H94" s="27"/>
      <c r="I94" s="27"/>
      <c r="J94" s="52"/>
      <c r="K94" s="53"/>
      <c r="L94" s="54"/>
      <c r="M94" s="54"/>
      <c r="N94" s="55"/>
      <c r="O94" s="27"/>
      <c r="P94" s="27"/>
      <c r="Q94" s="32"/>
      <c r="R94" s="102"/>
      <c r="S94" s="27"/>
      <c r="T94" s="27"/>
      <c r="U94" s="27"/>
      <c r="V94" s="103"/>
      <c r="W94" s="102"/>
      <c r="X94" s="27"/>
      <c r="Y94" s="103"/>
      <c r="Z94" s="117"/>
      <c r="AA94" s="27"/>
      <c r="AB94" s="27"/>
      <c r="AC94" s="103"/>
      <c r="AD94" s="25"/>
    </row>
    <row r="95" spans="1:30" x14ac:dyDescent="0.3">
      <c r="A95" s="25"/>
      <c r="B95" s="25" t="s">
        <v>217</v>
      </c>
      <c r="C95" s="25" t="s">
        <v>218</v>
      </c>
      <c r="D95" s="32" t="s">
        <v>219</v>
      </c>
      <c r="E95" s="27">
        <v>2018</v>
      </c>
      <c r="F95" s="27">
        <v>2048</v>
      </c>
      <c r="G95" s="27">
        <v>30</v>
      </c>
      <c r="H95" s="27">
        <v>26</v>
      </c>
      <c r="I95" s="27"/>
      <c r="J95" s="52"/>
      <c r="K95" s="53">
        <v>19961</v>
      </c>
      <c r="L95" s="54">
        <v>21000</v>
      </c>
      <c r="M95" s="54">
        <v>26000</v>
      </c>
      <c r="N95" s="55"/>
      <c r="O95" s="27" t="s">
        <v>36</v>
      </c>
      <c r="P95" s="27" t="s">
        <v>37</v>
      </c>
      <c r="Q95" s="32"/>
      <c r="R95" s="102"/>
      <c r="S95" s="27"/>
      <c r="T95" s="27"/>
      <c r="U95" s="27"/>
      <c r="V95" s="103"/>
      <c r="W95" s="102"/>
      <c r="X95" s="27"/>
      <c r="Y95" s="103"/>
      <c r="Z95" s="117"/>
      <c r="AA95" s="27"/>
      <c r="AB95" s="27"/>
      <c r="AC95" s="103"/>
      <c r="AD95" s="25"/>
    </row>
    <row r="96" spans="1:30" x14ac:dyDescent="0.3">
      <c r="A96" s="25"/>
      <c r="B96" s="25" t="s">
        <v>217</v>
      </c>
      <c r="C96" s="25" t="s">
        <v>220</v>
      </c>
      <c r="D96" s="32" t="s">
        <v>221</v>
      </c>
      <c r="E96" s="27">
        <v>2019</v>
      </c>
      <c r="F96" s="27">
        <v>2049</v>
      </c>
      <c r="G96" s="27">
        <v>30</v>
      </c>
      <c r="H96" s="27">
        <v>27</v>
      </c>
      <c r="I96" s="27"/>
      <c r="J96" s="52"/>
      <c r="K96" s="53">
        <v>5935</v>
      </c>
      <c r="L96" s="54">
        <v>7000</v>
      </c>
      <c r="M96" s="54">
        <v>10000</v>
      </c>
      <c r="N96" s="55"/>
      <c r="O96" s="27" t="s">
        <v>36</v>
      </c>
      <c r="P96" s="27" t="s">
        <v>37</v>
      </c>
      <c r="Q96" s="32" t="s">
        <v>42</v>
      </c>
      <c r="R96" s="102"/>
      <c r="S96" s="27"/>
      <c r="T96" s="27"/>
      <c r="U96" s="27"/>
      <c r="V96" s="103"/>
      <c r="W96" s="102"/>
      <c r="X96" s="27"/>
      <c r="Y96" s="103"/>
      <c r="Z96" s="117"/>
      <c r="AA96" s="27"/>
      <c r="AB96" s="27"/>
      <c r="AC96" s="103"/>
      <c r="AD96" s="25"/>
    </row>
    <row r="97" spans="1:30" x14ac:dyDescent="0.3">
      <c r="A97" s="25"/>
      <c r="B97" s="25" t="s">
        <v>217</v>
      </c>
      <c r="C97" s="25" t="s">
        <v>222</v>
      </c>
      <c r="D97" s="32" t="s">
        <v>223</v>
      </c>
      <c r="E97" s="27"/>
      <c r="F97" s="27"/>
      <c r="G97" s="27"/>
      <c r="H97" s="27"/>
      <c r="I97" s="27"/>
      <c r="J97" s="52"/>
      <c r="K97" s="53"/>
      <c r="L97" s="54">
        <v>21000</v>
      </c>
      <c r="M97" s="54">
        <v>26000</v>
      </c>
      <c r="N97" s="55"/>
      <c r="O97" s="27" t="s">
        <v>36</v>
      </c>
      <c r="P97" s="27" t="s">
        <v>37</v>
      </c>
      <c r="Q97" s="32" t="s">
        <v>224</v>
      </c>
      <c r="R97" s="102"/>
      <c r="S97" s="27"/>
      <c r="T97" s="27"/>
      <c r="U97" s="27"/>
      <c r="V97" s="103"/>
      <c r="W97" s="102"/>
      <c r="X97" s="27"/>
      <c r="Y97" s="103"/>
      <c r="Z97" s="117"/>
      <c r="AA97" s="27"/>
      <c r="AB97" s="27"/>
      <c r="AC97" s="103"/>
      <c r="AD97" s="25"/>
    </row>
    <row r="98" spans="1:30" x14ac:dyDescent="0.3">
      <c r="A98" s="25"/>
      <c r="B98" s="25" t="s">
        <v>225</v>
      </c>
      <c r="C98" s="25" t="s">
        <v>226</v>
      </c>
      <c r="D98" s="32"/>
      <c r="E98" s="27"/>
      <c r="F98" s="27"/>
      <c r="G98" s="27"/>
      <c r="H98" s="27"/>
      <c r="I98" s="27"/>
      <c r="J98" s="52"/>
      <c r="K98" s="53"/>
      <c r="L98" s="54"/>
      <c r="M98" s="54"/>
      <c r="N98" s="55"/>
      <c r="O98" s="27"/>
      <c r="P98" s="27"/>
      <c r="Q98" s="32"/>
      <c r="R98" s="102"/>
      <c r="S98" s="27"/>
      <c r="T98" s="27"/>
      <c r="U98" s="27"/>
      <c r="V98" s="103"/>
      <c r="W98" s="102"/>
      <c r="X98" s="27"/>
      <c r="Y98" s="103"/>
      <c r="Z98" s="117"/>
      <c r="AA98" s="27"/>
      <c r="AB98" s="27"/>
      <c r="AC98" s="103"/>
      <c r="AD98" s="25"/>
    </row>
    <row r="99" spans="1:30" x14ac:dyDescent="0.3">
      <c r="A99" s="25"/>
      <c r="B99" s="25"/>
      <c r="C99" s="25"/>
      <c r="D99" s="32"/>
      <c r="E99" s="27"/>
      <c r="F99" s="27"/>
      <c r="G99" s="27"/>
      <c r="H99" s="27"/>
      <c r="I99" s="27"/>
      <c r="J99" s="52"/>
      <c r="K99" s="53"/>
      <c r="L99" s="54"/>
      <c r="M99" s="54"/>
      <c r="N99" s="55"/>
      <c r="O99" s="27"/>
      <c r="P99" s="27"/>
      <c r="Q99" s="32"/>
      <c r="R99" s="102"/>
      <c r="S99" s="27"/>
      <c r="T99" s="27"/>
      <c r="U99" s="27"/>
      <c r="V99" s="103"/>
      <c r="W99" s="102"/>
      <c r="X99" s="27"/>
      <c r="Y99" s="103"/>
      <c r="Z99" s="117"/>
      <c r="AA99" s="27"/>
      <c r="AB99" s="27"/>
      <c r="AC99" s="103"/>
      <c r="AD99" s="25"/>
    </row>
    <row r="100" spans="1:30" x14ac:dyDescent="0.3">
      <c r="B100" s="25"/>
      <c r="C100" s="25"/>
      <c r="D100" s="32"/>
      <c r="E100" s="27"/>
      <c r="F100" s="27"/>
      <c r="G100" s="27"/>
      <c r="H100" s="27"/>
      <c r="I100" s="27"/>
      <c r="J100" s="52"/>
      <c r="K100" s="53"/>
      <c r="L100" s="54"/>
      <c r="M100" s="54"/>
      <c r="N100" s="55"/>
      <c r="O100" s="27"/>
      <c r="P100" s="27"/>
      <c r="Q100" s="32"/>
      <c r="R100" s="102"/>
      <c r="S100" s="27"/>
      <c r="T100" s="27"/>
      <c r="U100" s="27"/>
      <c r="V100" s="103"/>
      <c r="W100" s="102"/>
      <c r="X100" s="27"/>
      <c r="Y100" s="103"/>
      <c r="Z100" s="117"/>
      <c r="AA100" s="27"/>
      <c r="AB100" s="27"/>
      <c r="AC100" s="103"/>
      <c r="AD100" s="25"/>
    </row>
    <row r="101" spans="1:30" ht="18" x14ac:dyDescent="0.35">
      <c r="A101" s="37" t="s">
        <v>227</v>
      </c>
      <c r="B101" s="25"/>
      <c r="C101" s="25"/>
      <c r="D101" s="32"/>
      <c r="E101" s="27"/>
      <c r="F101" s="27"/>
      <c r="G101" s="27"/>
      <c r="H101" s="27"/>
      <c r="I101" s="27"/>
      <c r="J101" s="52"/>
      <c r="K101" s="53"/>
      <c r="L101" s="54"/>
      <c r="M101" s="54"/>
      <c r="N101" s="55"/>
      <c r="O101" s="27"/>
      <c r="P101" s="27"/>
      <c r="Q101" s="32"/>
      <c r="R101" s="102"/>
      <c r="S101" s="27"/>
      <c r="T101" s="27"/>
      <c r="U101" s="27"/>
      <c r="V101" s="103"/>
      <c r="W101" s="102"/>
      <c r="X101" s="27"/>
      <c r="Y101" s="103"/>
      <c r="Z101" s="117"/>
      <c r="AA101" s="27"/>
      <c r="AB101" s="27"/>
      <c r="AC101" s="103"/>
      <c r="AD101" s="25"/>
    </row>
    <row r="102" spans="1:30" x14ac:dyDescent="0.3">
      <c r="A102" s="25"/>
      <c r="B102" s="25" t="s">
        <v>228</v>
      </c>
      <c r="C102" s="25" t="s">
        <v>229</v>
      </c>
      <c r="D102" s="32" t="s">
        <v>230</v>
      </c>
      <c r="E102" s="27">
        <v>2021</v>
      </c>
      <c r="F102" s="27">
        <v>2029</v>
      </c>
      <c r="G102" s="27">
        <v>8</v>
      </c>
      <c r="H102" s="27">
        <v>8</v>
      </c>
      <c r="I102" s="27"/>
      <c r="J102" s="52"/>
      <c r="K102" s="53">
        <v>20000</v>
      </c>
      <c r="L102" s="54">
        <v>22000</v>
      </c>
      <c r="M102" s="54">
        <v>30000</v>
      </c>
      <c r="N102" s="55"/>
      <c r="O102" s="27" t="s">
        <v>36</v>
      </c>
      <c r="P102" s="27" t="s">
        <v>37</v>
      </c>
      <c r="Q102" s="32"/>
      <c r="R102" s="102"/>
      <c r="S102" s="27"/>
      <c r="T102" s="27"/>
      <c r="U102" s="27"/>
      <c r="V102" s="103"/>
      <c r="W102" s="102"/>
      <c r="X102" s="27"/>
      <c r="Y102" s="103"/>
      <c r="Z102" s="117"/>
      <c r="AA102" s="27"/>
      <c r="AB102" s="27"/>
      <c r="AC102" s="103"/>
      <c r="AD102" s="25"/>
    </row>
    <row r="103" spans="1:30" x14ac:dyDescent="0.3">
      <c r="A103" s="25"/>
      <c r="B103" s="25" t="s">
        <v>228</v>
      </c>
      <c r="C103" s="25" t="s">
        <v>231</v>
      </c>
      <c r="D103" s="32" t="s">
        <v>232</v>
      </c>
      <c r="E103" s="27">
        <v>2021</v>
      </c>
      <c r="F103" s="27">
        <v>2029</v>
      </c>
      <c r="G103" s="27">
        <v>8</v>
      </c>
      <c r="H103" s="27">
        <v>8</v>
      </c>
      <c r="I103" s="27"/>
      <c r="J103" s="52"/>
      <c r="K103" s="53">
        <v>5000</v>
      </c>
      <c r="L103" s="54">
        <v>6000</v>
      </c>
      <c r="M103" s="54">
        <v>8000</v>
      </c>
      <c r="N103" s="55"/>
      <c r="O103" s="27" t="s">
        <v>45</v>
      </c>
      <c r="P103" s="27" t="s">
        <v>37</v>
      </c>
      <c r="Q103" s="32"/>
      <c r="R103" s="102"/>
      <c r="S103" s="27"/>
      <c r="T103" s="27"/>
      <c r="U103" s="27"/>
      <c r="V103" s="103"/>
      <c r="W103" s="102"/>
      <c r="X103" s="27"/>
      <c r="Y103" s="103"/>
      <c r="Z103" s="117"/>
      <c r="AA103" s="27"/>
      <c r="AB103" s="27"/>
      <c r="AC103" s="103"/>
      <c r="AD103" s="25"/>
    </row>
    <row r="104" spans="1:30" x14ac:dyDescent="0.3">
      <c r="A104" s="25"/>
      <c r="B104" s="25" t="s">
        <v>228</v>
      </c>
      <c r="C104" s="25" t="s">
        <v>233</v>
      </c>
      <c r="D104" s="32" t="s">
        <v>234</v>
      </c>
      <c r="E104" s="27">
        <v>2023</v>
      </c>
      <c r="F104" s="27"/>
      <c r="G104" s="27">
        <v>8</v>
      </c>
      <c r="H104" s="27" t="s">
        <v>35</v>
      </c>
      <c r="I104" s="27"/>
      <c r="J104" s="52"/>
      <c r="K104" s="53"/>
      <c r="L104" s="54">
        <v>7000</v>
      </c>
      <c r="M104" s="54">
        <v>10000</v>
      </c>
      <c r="N104" s="55"/>
      <c r="O104" s="27" t="s">
        <v>45</v>
      </c>
      <c r="P104" s="27" t="s">
        <v>37</v>
      </c>
      <c r="Q104" s="32" t="s">
        <v>196</v>
      </c>
      <c r="R104" s="102"/>
      <c r="S104" s="27"/>
      <c r="T104" s="27"/>
      <c r="U104" s="27"/>
      <c r="V104" s="103"/>
      <c r="W104" s="102"/>
      <c r="X104" s="27"/>
      <c r="Y104" s="103"/>
      <c r="Z104" s="117"/>
      <c r="AA104" s="27"/>
      <c r="AB104" s="27"/>
      <c r="AC104" s="103"/>
      <c r="AD104" s="25"/>
    </row>
    <row r="105" spans="1:30" x14ac:dyDescent="0.3">
      <c r="A105" s="25"/>
      <c r="B105" s="25" t="s">
        <v>228</v>
      </c>
      <c r="C105" s="25" t="s">
        <v>235</v>
      </c>
      <c r="D105" s="32"/>
      <c r="E105" s="27">
        <v>2008</v>
      </c>
      <c r="F105" s="27">
        <v>2033</v>
      </c>
      <c r="G105" s="27">
        <v>25</v>
      </c>
      <c r="H105" s="27">
        <v>11</v>
      </c>
      <c r="I105" s="27"/>
      <c r="J105" s="52"/>
      <c r="K105" s="53">
        <v>103663</v>
      </c>
      <c r="L105" s="54">
        <v>105000</v>
      </c>
      <c r="M105" s="54">
        <v>125000</v>
      </c>
      <c r="N105" s="55"/>
      <c r="O105" s="27" t="s">
        <v>36</v>
      </c>
      <c r="P105" s="27" t="s">
        <v>37</v>
      </c>
      <c r="Q105" s="34" t="s">
        <v>42</v>
      </c>
      <c r="R105" s="102"/>
      <c r="S105" s="27"/>
      <c r="T105" s="27"/>
      <c r="U105" s="27"/>
      <c r="V105" s="103"/>
      <c r="W105" s="102"/>
      <c r="X105" s="27"/>
      <c r="Y105" s="103"/>
      <c r="Z105" s="117"/>
      <c r="AA105" s="27"/>
      <c r="AB105" s="27"/>
      <c r="AC105" s="103"/>
      <c r="AD105" s="25"/>
    </row>
    <row r="106" spans="1:30" x14ac:dyDescent="0.3">
      <c r="A106" s="25"/>
      <c r="B106" s="25" t="s">
        <v>228</v>
      </c>
      <c r="C106" s="25" t="s">
        <v>236</v>
      </c>
      <c r="D106" s="32" t="s">
        <v>237</v>
      </c>
      <c r="E106" s="27"/>
      <c r="F106" s="27"/>
      <c r="G106" s="27"/>
      <c r="H106" s="27"/>
      <c r="I106" s="27"/>
      <c r="J106" s="52"/>
      <c r="K106" s="53"/>
      <c r="L106" s="54"/>
      <c r="M106" s="54"/>
      <c r="N106" s="55"/>
      <c r="O106" s="27" t="s">
        <v>48</v>
      </c>
      <c r="P106" s="27" t="s">
        <v>37</v>
      </c>
      <c r="Q106" s="32" t="s">
        <v>42</v>
      </c>
      <c r="R106" s="102"/>
      <c r="S106" s="27"/>
      <c r="T106" s="27"/>
      <c r="U106" s="27"/>
      <c r="V106" s="103"/>
      <c r="W106" s="102"/>
      <c r="X106" s="27"/>
      <c r="Y106" s="103"/>
      <c r="Z106" s="117"/>
      <c r="AA106" s="27"/>
      <c r="AB106" s="27"/>
      <c r="AC106" s="103"/>
      <c r="AD106" s="25"/>
    </row>
    <row r="107" spans="1:30" x14ac:dyDescent="0.3">
      <c r="A107" s="25"/>
      <c r="B107" s="25" t="s">
        <v>228</v>
      </c>
      <c r="C107" s="25" t="s">
        <v>238</v>
      </c>
      <c r="D107" s="32" t="s">
        <v>239</v>
      </c>
      <c r="E107" s="27"/>
      <c r="F107" s="27"/>
      <c r="G107" s="27"/>
      <c r="H107" s="27"/>
      <c r="I107" s="27"/>
      <c r="J107" s="52"/>
      <c r="K107" s="53"/>
      <c r="L107" s="54"/>
      <c r="M107" s="54"/>
      <c r="N107" s="55"/>
      <c r="O107" s="27" t="s">
        <v>48</v>
      </c>
      <c r="P107" s="27" t="s">
        <v>37</v>
      </c>
      <c r="Q107" s="32" t="s">
        <v>42</v>
      </c>
      <c r="R107" s="102"/>
      <c r="S107" s="27"/>
      <c r="T107" s="27"/>
      <c r="U107" s="27"/>
      <c r="V107" s="103"/>
      <c r="W107" s="102"/>
      <c r="X107" s="27"/>
      <c r="Y107" s="103"/>
      <c r="Z107" s="117"/>
      <c r="AA107" s="27"/>
      <c r="AB107" s="27"/>
      <c r="AC107" s="103"/>
      <c r="AD107" s="25"/>
    </row>
    <row r="108" spans="1:30" x14ac:dyDescent="0.3">
      <c r="A108" s="25"/>
      <c r="B108" s="25" t="s">
        <v>228</v>
      </c>
      <c r="C108" s="25" t="s">
        <v>240</v>
      </c>
      <c r="D108" s="32" t="s">
        <v>241</v>
      </c>
      <c r="E108" s="27"/>
      <c r="F108" s="27"/>
      <c r="G108" s="27"/>
      <c r="H108" s="27"/>
      <c r="I108" s="27"/>
      <c r="J108" s="52"/>
      <c r="K108" s="53"/>
      <c r="L108" s="54"/>
      <c r="M108" s="54"/>
      <c r="N108" s="55"/>
      <c r="O108" s="27" t="s">
        <v>48</v>
      </c>
      <c r="P108" s="27" t="s">
        <v>37</v>
      </c>
      <c r="Q108" s="32" t="s">
        <v>242</v>
      </c>
      <c r="R108" s="102"/>
      <c r="S108" s="27"/>
      <c r="T108" s="27"/>
      <c r="U108" s="27"/>
      <c r="V108" s="103"/>
      <c r="W108" s="102"/>
      <c r="X108" s="27"/>
      <c r="Y108" s="103"/>
      <c r="Z108" s="117"/>
      <c r="AA108" s="27"/>
      <c r="AB108" s="27"/>
      <c r="AC108" s="103"/>
      <c r="AD108" s="25"/>
    </row>
    <row r="109" spans="1:30" x14ac:dyDescent="0.3">
      <c r="A109" s="25"/>
      <c r="B109" s="25" t="s">
        <v>228</v>
      </c>
      <c r="C109" s="25" t="s">
        <v>243</v>
      </c>
      <c r="D109" s="32" t="s">
        <v>244</v>
      </c>
      <c r="E109" s="27"/>
      <c r="F109" s="27"/>
      <c r="G109" s="27"/>
      <c r="H109" s="27"/>
      <c r="I109" s="27"/>
      <c r="J109" s="52"/>
      <c r="K109" s="53"/>
      <c r="L109" s="54"/>
      <c r="M109" s="54"/>
      <c r="N109" s="55"/>
      <c r="O109" s="27" t="s">
        <v>48</v>
      </c>
      <c r="P109" s="27" t="s">
        <v>37</v>
      </c>
      <c r="Q109" s="32" t="s">
        <v>196</v>
      </c>
      <c r="R109" s="102"/>
      <c r="S109" s="27"/>
      <c r="T109" s="27"/>
      <c r="U109" s="27"/>
      <c r="V109" s="103"/>
      <c r="W109" s="102"/>
      <c r="X109" s="27"/>
      <c r="Y109" s="103"/>
      <c r="Z109" s="117"/>
      <c r="AA109" s="27"/>
      <c r="AB109" s="27"/>
      <c r="AC109" s="103"/>
      <c r="AD109" s="25"/>
    </row>
    <row r="110" spans="1:30" x14ac:dyDescent="0.3">
      <c r="A110" s="25"/>
      <c r="B110" s="25" t="s">
        <v>228</v>
      </c>
      <c r="C110" s="25" t="s">
        <v>245</v>
      </c>
      <c r="D110" s="32" t="s">
        <v>246</v>
      </c>
      <c r="E110" s="27"/>
      <c r="F110" s="27"/>
      <c r="G110" s="27"/>
      <c r="H110" s="27"/>
      <c r="I110" s="27"/>
      <c r="J110" s="52"/>
      <c r="K110" s="53"/>
      <c r="L110" s="54"/>
      <c r="M110" s="54"/>
      <c r="N110" s="55"/>
      <c r="O110" s="27" t="s">
        <v>36</v>
      </c>
      <c r="P110" s="27" t="s">
        <v>37</v>
      </c>
      <c r="Q110" s="32" t="s">
        <v>196</v>
      </c>
      <c r="R110" s="102"/>
      <c r="S110" s="27"/>
      <c r="T110" s="27"/>
      <c r="U110" s="27"/>
      <c r="V110" s="103"/>
      <c r="W110" s="102"/>
      <c r="X110" s="27"/>
      <c r="Y110" s="103"/>
      <c r="Z110" s="117"/>
      <c r="AA110" s="27"/>
      <c r="AB110" s="27"/>
      <c r="AC110" s="103"/>
      <c r="AD110" s="25"/>
    </row>
    <row r="111" spans="1:30" x14ac:dyDescent="0.3">
      <c r="A111" s="25"/>
      <c r="B111" s="25" t="s">
        <v>228</v>
      </c>
      <c r="C111" s="25" t="s">
        <v>247</v>
      </c>
      <c r="D111" s="32" t="s">
        <v>248</v>
      </c>
      <c r="E111" s="27"/>
      <c r="F111" s="27"/>
      <c r="G111" s="27"/>
      <c r="H111" s="27"/>
      <c r="I111" s="27"/>
      <c r="J111" s="52"/>
      <c r="K111" s="53"/>
      <c r="L111" s="54"/>
      <c r="M111" s="54"/>
      <c r="N111" s="55"/>
      <c r="O111" s="27" t="s">
        <v>48</v>
      </c>
      <c r="P111" s="27" t="s">
        <v>37</v>
      </c>
      <c r="Q111" s="32" t="s">
        <v>42</v>
      </c>
      <c r="R111" s="102"/>
      <c r="S111" s="27"/>
      <c r="T111" s="27"/>
      <c r="U111" s="27"/>
      <c r="V111" s="103"/>
      <c r="W111" s="102"/>
      <c r="X111" s="27"/>
      <c r="Y111" s="103"/>
      <c r="Z111" s="117"/>
      <c r="AA111" s="27"/>
      <c r="AB111" s="27"/>
      <c r="AC111" s="103"/>
      <c r="AD111" s="25"/>
    </row>
    <row r="112" spans="1:30" x14ac:dyDescent="0.3">
      <c r="A112" s="25"/>
      <c r="B112" s="25" t="s">
        <v>228</v>
      </c>
      <c r="C112" s="25" t="s">
        <v>249</v>
      </c>
      <c r="D112" s="32" t="s">
        <v>250</v>
      </c>
      <c r="E112" s="27">
        <v>2010</v>
      </c>
      <c r="F112" s="27"/>
      <c r="G112" s="27"/>
      <c r="H112" s="27"/>
      <c r="I112" s="27"/>
      <c r="J112" s="52"/>
      <c r="K112" s="53"/>
      <c r="L112" s="54"/>
      <c r="M112" s="54"/>
      <c r="N112" s="55"/>
      <c r="O112" s="27" t="s">
        <v>36</v>
      </c>
      <c r="P112" s="27" t="s">
        <v>37</v>
      </c>
      <c r="Q112" s="32" t="s">
        <v>42</v>
      </c>
      <c r="R112" s="102"/>
      <c r="S112" s="27"/>
      <c r="T112" s="27"/>
      <c r="U112" s="27"/>
      <c r="V112" s="103"/>
      <c r="W112" s="102"/>
      <c r="X112" s="27"/>
      <c r="Y112" s="103"/>
      <c r="Z112" s="117"/>
      <c r="AA112" s="27"/>
      <c r="AB112" s="27"/>
      <c r="AC112" s="103"/>
      <c r="AD112" s="25"/>
    </row>
    <row r="113" spans="1:30" x14ac:dyDescent="0.3">
      <c r="A113" s="25"/>
      <c r="B113" s="25"/>
      <c r="C113" s="25"/>
      <c r="D113" s="32"/>
      <c r="E113" s="27"/>
      <c r="F113" s="27"/>
      <c r="G113" s="27"/>
      <c r="H113" s="27"/>
      <c r="I113" s="27"/>
      <c r="J113" s="52"/>
      <c r="K113" s="53"/>
      <c r="L113" s="54"/>
      <c r="M113" s="54"/>
      <c r="N113" s="55"/>
      <c r="O113" s="27"/>
      <c r="P113" s="27"/>
      <c r="Q113" s="34"/>
      <c r="R113" s="102"/>
      <c r="S113" s="27"/>
      <c r="T113" s="27"/>
      <c r="U113" s="27"/>
      <c r="V113" s="103"/>
      <c r="W113" s="102"/>
      <c r="X113" s="27"/>
      <c r="Y113" s="103"/>
      <c r="Z113" s="117"/>
      <c r="AA113" s="27"/>
      <c r="AB113" s="27"/>
      <c r="AC113" s="103"/>
      <c r="AD113" s="25"/>
    </row>
    <row r="114" spans="1:30" x14ac:dyDescent="0.3">
      <c r="R114" s="104"/>
      <c r="V114" s="107"/>
      <c r="W114" s="104"/>
      <c r="Y114" s="107"/>
      <c r="Z114" s="121"/>
      <c r="AC114" s="107"/>
    </row>
    <row r="115" spans="1:30" ht="18" x14ac:dyDescent="0.35">
      <c r="A115" s="37" t="s">
        <v>251</v>
      </c>
      <c r="R115" s="104"/>
      <c r="V115" s="107"/>
      <c r="W115" s="104"/>
      <c r="Y115" s="107"/>
      <c r="Z115" s="121"/>
      <c r="AC115" s="107"/>
    </row>
    <row r="116" spans="1:30" x14ac:dyDescent="0.3">
      <c r="A116" s="25"/>
      <c r="B116" s="25" t="s">
        <v>228</v>
      </c>
      <c r="C116" s="25" t="s">
        <v>252</v>
      </c>
      <c r="D116" s="32"/>
      <c r="E116" s="27"/>
      <c r="F116" s="27"/>
      <c r="G116" s="27">
        <v>15</v>
      </c>
      <c r="H116" s="27" t="s">
        <v>35</v>
      </c>
      <c r="I116" s="27"/>
      <c r="J116" s="52"/>
      <c r="K116" s="53"/>
      <c r="L116" s="54">
        <v>12500</v>
      </c>
      <c r="M116" s="54">
        <v>17500</v>
      </c>
      <c r="N116" s="55"/>
      <c r="O116" s="27" t="s">
        <v>45</v>
      </c>
      <c r="P116" s="27" t="s">
        <v>37</v>
      </c>
      <c r="Q116" s="32" t="s">
        <v>42</v>
      </c>
      <c r="R116" s="102"/>
      <c r="S116" s="27"/>
      <c r="T116" s="27"/>
      <c r="U116" s="27"/>
      <c r="V116" s="103"/>
      <c r="W116" s="102"/>
      <c r="X116" s="27"/>
      <c r="Y116" s="103"/>
      <c r="Z116" s="117"/>
      <c r="AA116" s="27"/>
      <c r="AB116" s="27"/>
      <c r="AC116" s="103"/>
      <c r="AD116" s="25"/>
    </row>
    <row r="117" spans="1:30" x14ac:dyDescent="0.3">
      <c r="A117" s="25"/>
      <c r="B117" s="25" t="s">
        <v>228</v>
      </c>
      <c r="C117" s="25" t="s">
        <v>253</v>
      </c>
      <c r="D117" s="32" t="s">
        <v>254</v>
      </c>
      <c r="E117" s="27">
        <v>2007</v>
      </c>
      <c r="F117" s="27">
        <v>2027</v>
      </c>
      <c r="G117" s="27">
        <v>20</v>
      </c>
      <c r="H117" s="27">
        <v>5</v>
      </c>
      <c r="I117" s="27"/>
      <c r="J117" s="52"/>
      <c r="K117" s="53">
        <v>4082</v>
      </c>
      <c r="L117" s="54">
        <v>6000</v>
      </c>
      <c r="M117" s="54">
        <v>10000</v>
      </c>
      <c r="N117" s="55"/>
      <c r="O117" s="27" t="s">
        <v>45</v>
      </c>
      <c r="P117" s="27" t="s">
        <v>37</v>
      </c>
      <c r="Q117" s="32"/>
      <c r="R117" s="102"/>
      <c r="S117" s="27"/>
      <c r="T117" s="27"/>
      <c r="U117" s="27"/>
      <c r="V117" s="103"/>
      <c r="W117" s="102"/>
      <c r="X117" s="27"/>
      <c r="Y117" s="103"/>
      <c r="Z117" s="117"/>
      <c r="AA117" s="27"/>
      <c r="AB117" s="27"/>
      <c r="AC117" s="103"/>
      <c r="AD117" s="25"/>
    </row>
    <row r="118" spans="1:30" x14ac:dyDescent="0.3">
      <c r="A118" s="25"/>
      <c r="B118" s="25" t="s">
        <v>228</v>
      </c>
      <c r="C118" s="25" t="s">
        <v>255</v>
      </c>
      <c r="D118" s="32"/>
      <c r="E118" s="27"/>
      <c r="F118" s="27"/>
      <c r="G118" s="27"/>
      <c r="H118" s="27"/>
      <c r="I118" s="27"/>
      <c r="J118" s="52"/>
      <c r="K118" s="53"/>
      <c r="L118" s="54"/>
      <c r="M118" s="54"/>
      <c r="N118" s="55"/>
      <c r="O118" s="27"/>
      <c r="P118" s="27"/>
      <c r="Q118" s="26"/>
      <c r="R118" s="102"/>
      <c r="S118" s="27"/>
      <c r="T118" s="27"/>
      <c r="U118" s="27"/>
      <c r="V118" s="103"/>
      <c r="W118" s="102"/>
      <c r="X118" s="27"/>
      <c r="Y118" s="103"/>
      <c r="Z118" s="117"/>
      <c r="AA118" s="27"/>
      <c r="AB118" s="27"/>
      <c r="AC118" s="103"/>
    </row>
    <row r="119" spans="1:30" x14ac:dyDescent="0.3">
      <c r="A119" s="25"/>
      <c r="B119" s="25" t="s">
        <v>31</v>
      </c>
      <c r="C119" s="25" t="s">
        <v>256</v>
      </c>
      <c r="D119" s="32" t="s">
        <v>257</v>
      </c>
      <c r="E119" s="27"/>
      <c r="F119" s="27"/>
      <c r="G119" s="27">
        <v>15</v>
      </c>
      <c r="H119" s="27">
        <v>6</v>
      </c>
      <c r="I119" s="27"/>
      <c r="J119" s="52"/>
      <c r="K119" s="53"/>
      <c r="L119" s="54">
        <v>9000</v>
      </c>
      <c r="M119" s="54"/>
      <c r="N119" s="55"/>
      <c r="O119" s="27" t="s">
        <v>45</v>
      </c>
      <c r="P119" s="27" t="s">
        <v>37</v>
      </c>
      <c r="Q119" s="32" t="s">
        <v>42</v>
      </c>
      <c r="R119" s="102"/>
      <c r="S119" s="27"/>
      <c r="T119" s="27"/>
      <c r="U119" s="27"/>
      <c r="V119" s="103"/>
      <c r="W119" s="102"/>
      <c r="X119" s="27"/>
      <c r="Y119" s="103"/>
      <c r="Z119" s="117"/>
      <c r="AA119" s="27"/>
      <c r="AB119" s="27"/>
      <c r="AC119" s="103"/>
      <c r="AD119" s="25"/>
    </row>
    <row r="120" spans="1:30" x14ac:dyDescent="0.3">
      <c r="R120" s="104"/>
      <c r="V120" s="107"/>
      <c r="W120" s="104"/>
      <c r="Y120" s="107"/>
      <c r="Z120" s="121"/>
      <c r="AC120" s="107"/>
    </row>
    <row r="121" spans="1:30" ht="18" x14ac:dyDescent="0.35">
      <c r="A121" s="38" t="s">
        <v>258</v>
      </c>
      <c r="B121" s="25"/>
      <c r="C121" s="25"/>
      <c r="D121" s="32"/>
      <c r="E121" s="27"/>
      <c r="F121" s="27"/>
      <c r="G121" s="27"/>
      <c r="H121" s="27"/>
      <c r="I121" s="27"/>
      <c r="J121" s="52"/>
      <c r="K121" s="53"/>
      <c r="L121" s="54"/>
      <c r="M121" s="54"/>
      <c r="N121" s="55"/>
      <c r="O121" s="27"/>
      <c r="P121" s="27"/>
      <c r="Q121" s="32"/>
      <c r="R121" s="102"/>
      <c r="S121" s="27"/>
      <c r="T121" s="27"/>
      <c r="U121" s="27"/>
      <c r="V121" s="103"/>
      <c r="W121" s="102"/>
      <c r="X121" s="27"/>
      <c r="Y121" s="103"/>
      <c r="Z121" s="117"/>
      <c r="AA121" s="27"/>
      <c r="AB121" s="27"/>
      <c r="AC121" s="103"/>
      <c r="AD121" s="25"/>
    </row>
    <row r="122" spans="1:30" x14ac:dyDescent="0.3">
      <c r="A122" s="25"/>
      <c r="B122" s="25" t="s">
        <v>228</v>
      </c>
      <c r="C122" s="25" t="s">
        <v>259</v>
      </c>
      <c r="D122" s="32" t="s">
        <v>260</v>
      </c>
      <c r="E122" s="27"/>
      <c r="F122" s="27"/>
      <c r="G122" s="27"/>
      <c r="H122" s="27"/>
      <c r="I122" s="27"/>
      <c r="J122" s="52"/>
      <c r="K122" s="53"/>
      <c r="L122" s="54"/>
      <c r="M122" s="54"/>
      <c r="N122" s="55"/>
      <c r="O122" s="27" t="s">
        <v>36</v>
      </c>
      <c r="P122" s="27" t="s">
        <v>37</v>
      </c>
      <c r="Q122" s="32" t="s">
        <v>196</v>
      </c>
      <c r="R122" s="102"/>
      <c r="S122" s="27"/>
      <c r="T122" s="27"/>
      <c r="U122" s="27"/>
      <c r="V122" s="103"/>
      <c r="W122" s="102"/>
      <c r="X122" s="27"/>
      <c r="Y122" s="103"/>
      <c r="Z122" s="117"/>
      <c r="AA122" s="27"/>
      <c r="AB122" s="27"/>
      <c r="AC122" s="103"/>
      <c r="AD122" s="25"/>
    </row>
    <row r="123" spans="1:30" x14ac:dyDescent="0.3">
      <c r="A123" s="25"/>
      <c r="B123" s="25" t="s">
        <v>228</v>
      </c>
      <c r="C123" s="25" t="s">
        <v>261</v>
      </c>
      <c r="D123" s="32" t="s">
        <v>262</v>
      </c>
      <c r="E123" s="27">
        <v>2005</v>
      </c>
      <c r="F123" s="27">
        <v>2030</v>
      </c>
      <c r="G123" s="27">
        <v>25</v>
      </c>
      <c r="H123" s="27">
        <v>8</v>
      </c>
      <c r="I123" s="27"/>
      <c r="J123" s="52"/>
      <c r="K123" s="53">
        <v>35353</v>
      </c>
      <c r="L123" s="54">
        <v>55000</v>
      </c>
      <c r="M123" s="54">
        <v>83000</v>
      </c>
      <c r="N123" s="55"/>
      <c r="O123" s="27" t="s">
        <v>36</v>
      </c>
      <c r="P123" s="27" t="s">
        <v>37</v>
      </c>
      <c r="Q123" s="34" t="s">
        <v>263</v>
      </c>
      <c r="R123" s="102"/>
      <c r="S123" s="27"/>
      <c r="T123" s="27"/>
      <c r="U123" s="27"/>
      <c r="V123" s="103"/>
      <c r="W123" s="102"/>
      <c r="X123" s="27"/>
      <c r="Y123" s="103"/>
      <c r="Z123" s="117"/>
      <c r="AA123" s="27"/>
      <c r="AB123" s="27"/>
      <c r="AC123" s="103"/>
      <c r="AD123" s="25"/>
    </row>
    <row r="124" spans="1:30" x14ac:dyDescent="0.3">
      <c r="A124" s="25"/>
      <c r="B124" s="25" t="s">
        <v>228</v>
      </c>
      <c r="C124" s="25" t="s">
        <v>264</v>
      </c>
      <c r="D124" s="32" t="s">
        <v>265</v>
      </c>
      <c r="E124" s="27"/>
      <c r="F124" s="27"/>
      <c r="G124" s="27">
        <v>30</v>
      </c>
      <c r="H124" s="27">
        <v>5</v>
      </c>
      <c r="I124" s="27"/>
      <c r="J124" s="52"/>
      <c r="K124" s="53" t="s">
        <v>34</v>
      </c>
      <c r="L124" s="54">
        <v>18000</v>
      </c>
      <c r="M124" s="54">
        <v>30000</v>
      </c>
      <c r="N124" s="55"/>
      <c r="O124" s="27" t="s">
        <v>36</v>
      </c>
      <c r="P124" s="27" t="s">
        <v>37</v>
      </c>
      <c r="Q124" s="32" t="s">
        <v>42</v>
      </c>
      <c r="R124" s="102"/>
      <c r="S124" s="27"/>
      <c r="T124" s="27"/>
      <c r="U124" s="27"/>
      <c r="V124" s="103"/>
      <c r="W124" s="102"/>
      <c r="X124" s="27"/>
      <c r="Y124" s="103"/>
      <c r="Z124" s="117"/>
      <c r="AA124" s="27"/>
      <c r="AB124" s="27"/>
      <c r="AC124" s="103"/>
      <c r="AD124" s="25"/>
    </row>
    <row r="125" spans="1:30" x14ac:dyDescent="0.3">
      <c r="A125" s="25"/>
      <c r="B125" s="25" t="s">
        <v>228</v>
      </c>
      <c r="C125" s="25" t="s">
        <v>266</v>
      </c>
      <c r="D125" s="32"/>
      <c r="E125" s="27">
        <v>2007</v>
      </c>
      <c r="F125" s="27">
        <v>2027</v>
      </c>
      <c r="G125" s="27">
        <v>20</v>
      </c>
      <c r="H125" s="27">
        <v>5</v>
      </c>
      <c r="I125" s="27"/>
      <c r="J125" s="52"/>
      <c r="K125" s="53">
        <v>18017</v>
      </c>
      <c r="L125" s="54">
        <v>20000</v>
      </c>
      <c r="M125" s="54">
        <v>30000</v>
      </c>
      <c r="N125" s="55"/>
      <c r="O125" s="27" t="s">
        <v>36</v>
      </c>
      <c r="P125" s="27" t="s">
        <v>37</v>
      </c>
      <c r="Q125" s="34" t="s">
        <v>42</v>
      </c>
      <c r="R125" s="102"/>
      <c r="S125" s="27"/>
      <c r="T125" s="27"/>
      <c r="U125" s="27"/>
      <c r="V125" s="103"/>
      <c r="W125" s="102"/>
      <c r="X125" s="27"/>
      <c r="Y125" s="103"/>
      <c r="Z125" s="117"/>
      <c r="AA125" s="27"/>
      <c r="AB125" s="27"/>
      <c r="AC125" s="103"/>
      <c r="AD125" s="25"/>
    </row>
    <row r="126" spans="1:30" x14ac:dyDescent="0.3">
      <c r="A126" s="25"/>
      <c r="B126" s="25" t="s">
        <v>228</v>
      </c>
      <c r="C126" s="25" t="s">
        <v>267</v>
      </c>
      <c r="D126" s="32" t="s">
        <v>268</v>
      </c>
      <c r="E126" s="27">
        <v>1991</v>
      </c>
      <c r="F126" s="27">
        <v>2021</v>
      </c>
      <c r="G126" s="27">
        <v>30</v>
      </c>
      <c r="H126" s="27" t="s">
        <v>35</v>
      </c>
      <c r="I126" s="27"/>
      <c r="J126" s="52"/>
      <c r="K126" s="53">
        <v>21552</v>
      </c>
      <c r="L126" s="54">
        <v>30000</v>
      </c>
      <c r="M126" s="54">
        <v>310000</v>
      </c>
      <c r="N126" s="55"/>
      <c r="O126" s="27" t="s">
        <v>36</v>
      </c>
      <c r="P126" s="27" t="s">
        <v>37</v>
      </c>
      <c r="Q126" s="32" t="s">
        <v>269</v>
      </c>
      <c r="R126" s="102"/>
      <c r="S126" s="27"/>
      <c r="T126" s="27"/>
      <c r="U126" s="27"/>
      <c r="V126" s="103"/>
      <c r="W126" s="102"/>
      <c r="X126" s="27"/>
      <c r="Y126" s="103"/>
      <c r="Z126" s="117"/>
      <c r="AA126" s="27"/>
      <c r="AB126" s="27"/>
      <c r="AC126" s="103"/>
      <c r="AD126" s="25"/>
    </row>
    <row r="127" spans="1:30" x14ac:dyDescent="0.3">
      <c r="A127" s="25"/>
      <c r="B127" s="25" t="s">
        <v>183</v>
      </c>
      <c r="C127" s="25" t="s">
        <v>270</v>
      </c>
      <c r="D127" s="32" t="s">
        <v>271</v>
      </c>
      <c r="E127" s="27">
        <v>2007</v>
      </c>
      <c r="F127" s="27">
        <v>2022</v>
      </c>
      <c r="G127" s="27">
        <v>15</v>
      </c>
      <c r="H127" s="27" t="s">
        <v>35</v>
      </c>
      <c r="I127" s="27"/>
      <c r="J127" s="52"/>
      <c r="K127" s="53">
        <v>9220</v>
      </c>
      <c r="L127" s="54">
        <v>10000</v>
      </c>
      <c r="M127" s="54">
        <v>12000</v>
      </c>
      <c r="N127" s="55"/>
      <c r="O127" s="27" t="s">
        <v>45</v>
      </c>
      <c r="P127" s="27" t="s">
        <v>37</v>
      </c>
      <c r="Q127" s="32" t="s">
        <v>272</v>
      </c>
      <c r="R127" s="102"/>
      <c r="S127" s="27"/>
      <c r="T127" s="27"/>
      <c r="U127" s="27"/>
      <c r="V127" s="103"/>
      <c r="W127" s="102"/>
      <c r="X127" s="27"/>
      <c r="Y127" s="103"/>
      <c r="Z127" s="117"/>
      <c r="AA127" s="27"/>
      <c r="AB127" s="27"/>
      <c r="AC127" s="103"/>
      <c r="AD127" s="25"/>
    </row>
    <row r="128" spans="1:30" x14ac:dyDescent="0.3">
      <c r="A128" s="25"/>
      <c r="B128" s="25" t="s">
        <v>133</v>
      </c>
      <c r="C128" s="25" t="s">
        <v>270</v>
      </c>
      <c r="D128" s="32" t="s">
        <v>271</v>
      </c>
      <c r="E128" s="27">
        <v>2007</v>
      </c>
      <c r="F128" s="27">
        <v>2022</v>
      </c>
      <c r="G128" s="27">
        <v>15</v>
      </c>
      <c r="H128" s="27" t="s">
        <v>35</v>
      </c>
      <c r="I128" s="27"/>
      <c r="J128" s="52"/>
      <c r="K128" s="53">
        <v>9220</v>
      </c>
      <c r="L128" s="54">
        <v>10000</v>
      </c>
      <c r="M128" s="54">
        <v>12000</v>
      </c>
      <c r="N128" s="55"/>
      <c r="O128" s="27" t="s">
        <v>45</v>
      </c>
      <c r="P128" s="27" t="s">
        <v>37</v>
      </c>
      <c r="Q128" s="32" t="s">
        <v>273</v>
      </c>
      <c r="R128" s="102"/>
      <c r="S128" s="27"/>
      <c r="T128" s="27"/>
      <c r="U128" s="27"/>
      <c r="V128" s="103"/>
      <c r="W128" s="102"/>
      <c r="X128" s="27"/>
      <c r="Y128" s="103"/>
      <c r="Z128" s="117"/>
      <c r="AA128" s="27"/>
      <c r="AB128" s="27"/>
      <c r="AC128" s="103"/>
      <c r="AD128" s="25"/>
    </row>
    <row r="129" spans="1:30" ht="18" x14ac:dyDescent="0.35">
      <c r="A129" s="38" t="s">
        <v>274</v>
      </c>
      <c r="B129" s="25"/>
      <c r="C129" s="25"/>
      <c r="D129" s="32"/>
      <c r="E129" s="27"/>
      <c r="F129" s="27"/>
      <c r="G129" s="27"/>
      <c r="H129" s="27"/>
      <c r="I129" s="27"/>
      <c r="J129" s="52"/>
      <c r="K129" s="53"/>
      <c r="L129" s="54"/>
      <c r="M129" s="54"/>
      <c r="N129" s="55"/>
      <c r="O129" s="27"/>
      <c r="P129" s="27"/>
      <c r="Q129" s="34"/>
      <c r="R129" s="102"/>
      <c r="S129" s="27"/>
      <c r="T129" s="27"/>
      <c r="U129" s="27"/>
      <c r="V129" s="103"/>
      <c r="W129" s="102"/>
      <c r="X129" s="27"/>
      <c r="Y129" s="103"/>
      <c r="Z129" s="117"/>
      <c r="AA129" s="27"/>
      <c r="AB129" s="27"/>
      <c r="AC129" s="103"/>
      <c r="AD129" s="25"/>
    </row>
    <row r="130" spans="1:30" x14ac:dyDescent="0.3">
      <c r="A130" s="25"/>
      <c r="B130" s="25" t="s">
        <v>228</v>
      </c>
      <c r="C130" s="25" t="s">
        <v>275</v>
      </c>
      <c r="D130" s="32" t="s">
        <v>276</v>
      </c>
      <c r="E130" s="27"/>
      <c r="F130" s="27"/>
      <c r="G130" s="27"/>
      <c r="H130" s="27"/>
      <c r="I130" s="27"/>
      <c r="J130" s="52"/>
      <c r="K130" s="53"/>
      <c r="L130" s="54"/>
      <c r="M130" s="54"/>
      <c r="N130" s="55"/>
      <c r="O130" s="27" t="s">
        <v>45</v>
      </c>
      <c r="P130" s="27" t="s">
        <v>61</v>
      </c>
      <c r="Q130" s="32"/>
      <c r="R130" s="102"/>
      <c r="S130" s="27"/>
      <c r="T130" s="27"/>
      <c r="U130" s="27"/>
      <c r="V130" s="103"/>
      <c r="W130" s="102"/>
      <c r="X130" s="27"/>
      <c r="Y130" s="103"/>
      <c r="Z130" s="117"/>
      <c r="AA130" s="27"/>
      <c r="AB130" s="27"/>
      <c r="AC130" s="103"/>
      <c r="AD130" s="25"/>
    </row>
    <row r="131" spans="1:30" x14ac:dyDescent="0.3">
      <c r="A131" s="25"/>
      <c r="B131" s="25"/>
      <c r="C131" s="25"/>
      <c r="D131" s="32"/>
      <c r="E131" s="27"/>
      <c r="F131" s="27"/>
      <c r="G131" s="27"/>
      <c r="H131" s="27"/>
      <c r="I131" s="27"/>
      <c r="J131" s="52"/>
      <c r="K131" s="53"/>
      <c r="L131" s="54"/>
      <c r="M131" s="54"/>
      <c r="N131" s="55"/>
      <c r="O131" s="27"/>
      <c r="P131" s="27"/>
      <c r="Q131" s="34"/>
      <c r="R131" s="102"/>
      <c r="S131" s="27"/>
      <c r="T131" s="27"/>
      <c r="U131" s="27"/>
      <c r="V131" s="103"/>
      <c r="W131" s="102"/>
      <c r="X131" s="27"/>
      <c r="Y131" s="103"/>
      <c r="Z131" s="117"/>
      <c r="AA131" s="27"/>
      <c r="AB131" s="27"/>
      <c r="AC131" s="103"/>
      <c r="AD131" s="25"/>
    </row>
    <row r="132" spans="1:30" x14ac:dyDescent="0.3">
      <c r="A132" s="25"/>
      <c r="B132" s="25"/>
      <c r="C132" s="25"/>
      <c r="D132" s="32"/>
      <c r="E132" s="27"/>
      <c r="F132" s="27"/>
      <c r="G132" s="27"/>
      <c r="H132" s="27"/>
      <c r="I132" s="27"/>
      <c r="J132" s="52"/>
      <c r="K132" s="53"/>
      <c r="L132" s="54"/>
      <c r="M132" s="54"/>
      <c r="N132" s="55"/>
      <c r="O132" s="27"/>
      <c r="P132" s="27"/>
      <c r="Q132" s="34"/>
      <c r="R132" s="102"/>
      <c r="S132" s="27"/>
      <c r="T132" s="27"/>
      <c r="U132" s="27"/>
      <c r="V132" s="103"/>
      <c r="W132" s="102"/>
      <c r="X132" s="27"/>
      <c r="Y132" s="103"/>
      <c r="Z132" s="117"/>
      <c r="AA132" s="27"/>
      <c r="AB132" s="27"/>
      <c r="AC132" s="103"/>
      <c r="AD132" s="25"/>
    </row>
    <row r="133" spans="1:30" ht="18" x14ac:dyDescent="0.35">
      <c r="A133" s="38" t="s">
        <v>277</v>
      </c>
      <c r="B133" s="25"/>
      <c r="C133" s="25"/>
      <c r="D133" s="32"/>
      <c r="E133" s="27"/>
      <c r="F133" s="27"/>
      <c r="G133" s="27"/>
      <c r="H133" s="27"/>
      <c r="I133" s="27"/>
      <c r="J133" s="52"/>
      <c r="K133" s="53"/>
      <c r="L133" s="54"/>
      <c r="M133" s="54"/>
      <c r="N133" s="55"/>
      <c r="O133" s="27"/>
      <c r="P133" s="27"/>
      <c r="Q133" s="34"/>
      <c r="R133" s="102"/>
      <c r="S133" s="27"/>
      <c r="T133" s="27"/>
      <c r="U133" s="27"/>
      <c r="V133" s="103"/>
      <c r="W133" s="102"/>
      <c r="X133" s="27"/>
      <c r="Y133" s="103"/>
      <c r="Z133" s="117"/>
      <c r="AA133" s="27"/>
      <c r="AB133" s="27"/>
      <c r="AC133" s="103"/>
      <c r="AD133" s="25"/>
    </row>
    <row r="134" spans="1:30" x14ac:dyDescent="0.3">
      <c r="A134" s="25"/>
      <c r="B134" s="25" t="s">
        <v>278</v>
      </c>
      <c r="C134" s="25" t="s">
        <v>279</v>
      </c>
      <c r="D134" s="32" t="s">
        <v>280</v>
      </c>
      <c r="E134" s="27">
        <v>2021</v>
      </c>
      <c r="F134" s="27">
        <v>2033</v>
      </c>
      <c r="G134" s="27">
        <v>12</v>
      </c>
      <c r="H134" s="27">
        <v>11</v>
      </c>
      <c r="I134" s="27"/>
      <c r="J134" s="52"/>
      <c r="K134" s="53">
        <v>13203</v>
      </c>
      <c r="L134" s="54">
        <v>13000</v>
      </c>
      <c r="M134" s="54">
        <v>19000</v>
      </c>
      <c r="N134" s="55"/>
      <c r="O134" s="27"/>
      <c r="P134" s="27"/>
      <c r="Q134" s="32"/>
      <c r="R134" s="102"/>
      <c r="S134" s="27"/>
      <c r="T134" s="27"/>
      <c r="U134" s="27"/>
      <c r="V134" s="103"/>
      <c r="W134" s="102"/>
      <c r="X134" s="27"/>
      <c r="Y134" s="103"/>
      <c r="Z134" s="117"/>
      <c r="AA134" s="27"/>
      <c r="AB134" s="27"/>
      <c r="AC134" s="103"/>
      <c r="AD134" s="25"/>
    </row>
    <row r="135" spans="1:30" x14ac:dyDescent="0.3">
      <c r="A135" s="25"/>
      <c r="B135" s="25" t="s">
        <v>278</v>
      </c>
      <c r="C135" s="25" t="s">
        <v>281</v>
      </c>
      <c r="D135" s="32"/>
      <c r="E135" s="27"/>
      <c r="F135" s="27"/>
      <c r="G135" s="27"/>
      <c r="H135" s="27"/>
      <c r="I135" s="27"/>
      <c r="J135" s="52"/>
      <c r="K135" s="53"/>
      <c r="L135" s="54"/>
      <c r="M135" s="54"/>
      <c r="N135" s="55"/>
      <c r="O135" s="27"/>
      <c r="P135" s="27"/>
      <c r="Q135" s="32"/>
      <c r="R135" s="102"/>
      <c r="S135" s="27"/>
      <c r="T135" s="27"/>
      <c r="U135" s="27"/>
      <c r="V135" s="103"/>
      <c r="W135" s="102"/>
      <c r="X135" s="27"/>
      <c r="Y135" s="103"/>
      <c r="Z135" s="117"/>
      <c r="AA135" s="27"/>
      <c r="AB135" s="27"/>
      <c r="AC135" s="103"/>
      <c r="AD135" s="25"/>
    </row>
    <row r="136" spans="1:30" x14ac:dyDescent="0.3">
      <c r="A136" s="25"/>
      <c r="B136" s="25" t="s">
        <v>278</v>
      </c>
      <c r="C136" s="25" t="s">
        <v>282</v>
      </c>
      <c r="D136" s="32"/>
      <c r="E136" s="27"/>
      <c r="F136" s="27"/>
      <c r="G136" s="27"/>
      <c r="H136" s="27"/>
      <c r="I136" s="27"/>
      <c r="J136" s="52"/>
      <c r="K136" s="53"/>
      <c r="L136" s="54"/>
      <c r="M136" s="54"/>
      <c r="N136" s="55"/>
      <c r="O136" s="27"/>
      <c r="P136" s="27"/>
      <c r="Q136" s="32"/>
      <c r="R136" s="102"/>
      <c r="S136" s="27"/>
      <c r="T136" s="27"/>
      <c r="U136" s="27"/>
      <c r="V136" s="103"/>
      <c r="W136" s="102"/>
      <c r="X136" s="27"/>
      <c r="Y136" s="103"/>
      <c r="Z136" s="117"/>
      <c r="AA136" s="27"/>
      <c r="AB136" s="27"/>
      <c r="AC136" s="103"/>
      <c r="AD136" s="25"/>
    </row>
    <row r="137" spans="1:30" x14ac:dyDescent="0.3">
      <c r="A137" s="25"/>
      <c r="B137" s="25"/>
      <c r="C137" s="25"/>
      <c r="D137" s="32"/>
      <c r="E137" s="27"/>
      <c r="F137" s="27"/>
      <c r="G137" s="27"/>
      <c r="H137" s="27"/>
      <c r="I137" s="27"/>
      <c r="J137" s="52"/>
      <c r="K137" s="53"/>
      <c r="L137" s="54"/>
      <c r="M137" s="54"/>
      <c r="N137" s="55"/>
      <c r="O137" s="27"/>
      <c r="P137" s="27"/>
      <c r="Q137" s="32"/>
      <c r="R137" s="102"/>
      <c r="S137" s="27"/>
      <c r="T137" s="27"/>
      <c r="U137" s="27"/>
      <c r="V137" s="103"/>
      <c r="W137" s="102"/>
      <c r="X137" s="27"/>
      <c r="Y137" s="103"/>
      <c r="Z137" s="117"/>
      <c r="AA137" s="27"/>
      <c r="AB137" s="27"/>
      <c r="AC137" s="103"/>
      <c r="AD137" s="25"/>
    </row>
    <row r="138" spans="1:30" ht="18" x14ac:dyDescent="0.35">
      <c r="A138" s="38" t="s">
        <v>283</v>
      </c>
      <c r="B138" s="25"/>
      <c r="C138" s="25"/>
      <c r="D138" s="32"/>
      <c r="E138" s="27"/>
      <c r="F138" s="27"/>
      <c r="G138" s="27"/>
      <c r="H138" s="27"/>
      <c r="I138" s="27"/>
      <c r="J138" s="52"/>
      <c r="K138" s="53"/>
      <c r="L138" s="54"/>
      <c r="M138" s="54"/>
      <c r="N138" s="55"/>
      <c r="O138" s="27"/>
      <c r="P138" s="27"/>
      <c r="Q138" s="32"/>
      <c r="R138" s="102"/>
      <c r="S138" s="27"/>
      <c r="T138" s="27"/>
      <c r="U138" s="27"/>
      <c r="V138" s="103"/>
      <c r="W138" s="102"/>
      <c r="X138" s="27"/>
      <c r="Y138" s="103"/>
      <c r="Z138" s="117"/>
      <c r="AA138" s="27"/>
      <c r="AB138" s="27"/>
      <c r="AC138" s="103"/>
      <c r="AD138" s="25"/>
    </row>
    <row r="139" spans="1:30" x14ac:dyDescent="0.3">
      <c r="A139" s="25"/>
      <c r="B139" s="25" t="s">
        <v>278</v>
      </c>
      <c r="C139" s="25" t="s">
        <v>284</v>
      </c>
      <c r="D139" s="32" t="s">
        <v>285</v>
      </c>
      <c r="E139" s="27">
        <v>2014</v>
      </c>
      <c r="F139" s="27">
        <v>2024</v>
      </c>
      <c r="G139" s="27">
        <v>10</v>
      </c>
      <c r="H139" s="27">
        <v>2</v>
      </c>
      <c r="I139" s="27"/>
      <c r="J139" s="52"/>
      <c r="K139" s="53">
        <v>30000</v>
      </c>
      <c r="L139" s="54">
        <v>35000</v>
      </c>
      <c r="M139" s="54">
        <v>45000</v>
      </c>
      <c r="N139" s="55"/>
      <c r="O139" s="27" t="s">
        <v>34</v>
      </c>
      <c r="P139" s="27" t="s">
        <v>34</v>
      </c>
      <c r="Q139" s="32" t="s">
        <v>286</v>
      </c>
      <c r="R139" s="102"/>
      <c r="S139" s="27"/>
      <c r="T139" s="27"/>
      <c r="U139" s="27"/>
      <c r="V139" s="103"/>
      <c r="W139" s="102"/>
      <c r="X139" s="27"/>
      <c r="Y139" s="103"/>
      <c r="Z139" s="117"/>
      <c r="AA139" s="27"/>
      <c r="AB139" s="27"/>
      <c r="AC139" s="103"/>
      <c r="AD139" s="25"/>
    </row>
    <row r="140" spans="1:30" x14ac:dyDescent="0.3">
      <c r="A140" s="25"/>
      <c r="B140" s="25" t="s">
        <v>277</v>
      </c>
      <c r="C140" s="25" t="s">
        <v>287</v>
      </c>
      <c r="D140" s="32" t="s">
        <v>288</v>
      </c>
      <c r="E140" s="27">
        <v>2013</v>
      </c>
      <c r="F140" s="27">
        <v>2028</v>
      </c>
      <c r="G140" s="27">
        <v>15</v>
      </c>
      <c r="H140" s="27">
        <v>6</v>
      </c>
      <c r="I140" s="27">
        <v>2019</v>
      </c>
      <c r="J140" s="52"/>
      <c r="K140" s="53"/>
      <c r="L140" s="54">
        <v>20000</v>
      </c>
      <c r="M140" s="54">
        <v>30000</v>
      </c>
      <c r="N140" s="55"/>
      <c r="O140" s="27" t="s">
        <v>34</v>
      </c>
      <c r="P140" s="27" t="s">
        <v>34</v>
      </c>
      <c r="Q140" s="32" t="s">
        <v>286</v>
      </c>
      <c r="R140" s="102"/>
      <c r="S140" s="27"/>
      <c r="T140" s="27"/>
      <c r="U140" s="27"/>
      <c r="V140" s="103"/>
      <c r="W140" s="102"/>
      <c r="X140" s="27"/>
      <c r="Y140" s="103"/>
      <c r="Z140" s="117"/>
      <c r="AA140" s="27"/>
      <c r="AB140" s="27"/>
      <c r="AC140" s="103"/>
      <c r="AD140" s="25"/>
    </row>
    <row r="141" spans="1:30" x14ac:dyDescent="0.3">
      <c r="A141" s="25"/>
      <c r="B141" s="25" t="s">
        <v>277</v>
      </c>
      <c r="C141" s="25" t="s">
        <v>289</v>
      </c>
      <c r="D141" s="32" t="s">
        <v>290</v>
      </c>
      <c r="E141" s="27">
        <v>2019</v>
      </c>
      <c r="F141" s="27">
        <v>2029</v>
      </c>
      <c r="G141" s="27">
        <v>10</v>
      </c>
      <c r="H141" s="27">
        <v>7</v>
      </c>
      <c r="I141" s="27"/>
      <c r="J141" s="52"/>
      <c r="K141" s="53">
        <v>10000</v>
      </c>
      <c r="L141" s="54">
        <v>12000</v>
      </c>
      <c r="M141" s="54">
        <v>15000</v>
      </c>
      <c r="N141" s="55"/>
      <c r="O141" s="27" t="s">
        <v>34</v>
      </c>
      <c r="P141" s="27" t="s">
        <v>34</v>
      </c>
      <c r="Q141" s="27" t="s">
        <v>291</v>
      </c>
      <c r="R141" s="102"/>
      <c r="S141" s="27"/>
      <c r="T141" s="27"/>
      <c r="U141" s="27"/>
      <c r="V141" s="103"/>
      <c r="W141" s="102"/>
      <c r="X141" s="27"/>
      <c r="Y141" s="103"/>
      <c r="Z141" s="117"/>
      <c r="AA141" s="27"/>
      <c r="AB141" s="27"/>
      <c r="AC141" s="103"/>
      <c r="AD141" s="25"/>
    </row>
    <row r="142" spans="1:30" x14ac:dyDescent="0.3">
      <c r="R142" s="104"/>
      <c r="V142" s="107"/>
      <c r="W142" s="104"/>
      <c r="Y142" s="107"/>
      <c r="Z142" s="121"/>
      <c r="AC142" s="107"/>
    </row>
    <row r="143" spans="1:30" x14ac:dyDescent="0.3">
      <c r="A143" s="25"/>
      <c r="B143" s="25"/>
      <c r="C143" s="25"/>
      <c r="D143" s="32"/>
      <c r="E143" s="27"/>
      <c r="F143" s="27"/>
      <c r="G143" s="27"/>
      <c r="H143" s="27"/>
      <c r="I143" s="27"/>
      <c r="J143" s="52"/>
      <c r="K143" s="53"/>
      <c r="L143" s="54"/>
      <c r="M143" s="54"/>
      <c r="N143" s="55"/>
      <c r="O143" s="27"/>
      <c r="P143" s="27"/>
      <c r="Q143" s="32"/>
      <c r="R143" s="102"/>
      <c r="S143" s="27"/>
      <c r="T143" s="27"/>
      <c r="U143" s="27"/>
      <c r="V143" s="103"/>
      <c r="W143" s="102"/>
      <c r="X143" s="27"/>
      <c r="Y143" s="103"/>
      <c r="Z143" s="117"/>
      <c r="AA143" s="27"/>
      <c r="AB143" s="27"/>
      <c r="AC143" s="103"/>
      <c r="AD143" s="25"/>
    </row>
    <row r="144" spans="1:30" x14ac:dyDescent="0.3">
      <c r="A144" s="25"/>
      <c r="B144" s="25"/>
      <c r="C144" s="25"/>
      <c r="D144" s="32"/>
      <c r="E144" s="27"/>
      <c r="F144" s="27"/>
      <c r="G144" s="27"/>
      <c r="H144" s="27"/>
      <c r="I144" s="27"/>
      <c r="J144" s="52"/>
      <c r="K144" s="53"/>
      <c r="L144" s="54"/>
      <c r="M144" s="54"/>
      <c r="N144" s="55"/>
      <c r="O144" s="27"/>
      <c r="P144" s="27"/>
      <c r="Q144" s="32"/>
      <c r="R144" s="102"/>
      <c r="S144" s="27"/>
      <c r="T144" s="27"/>
      <c r="U144" s="27"/>
      <c r="V144" s="103"/>
      <c r="W144" s="102"/>
      <c r="X144" s="27"/>
      <c r="Y144" s="103"/>
      <c r="Z144" s="117"/>
      <c r="AA144" s="27"/>
      <c r="AB144" s="27"/>
      <c r="AC144" s="103"/>
      <c r="AD144" s="25"/>
    </row>
    <row r="145" spans="1:30" x14ac:dyDescent="0.3">
      <c r="A145" s="25"/>
      <c r="B145" s="25"/>
      <c r="C145" s="25"/>
      <c r="D145" s="32"/>
      <c r="E145" s="27"/>
      <c r="F145" s="27"/>
      <c r="G145" s="27"/>
      <c r="H145" s="27"/>
      <c r="I145" s="27"/>
      <c r="J145" s="52"/>
      <c r="K145" s="53"/>
      <c r="L145" s="54"/>
      <c r="M145" s="54"/>
      <c r="N145" s="55"/>
      <c r="O145" s="27"/>
      <c r="P145" s="27"/>
      <c r="Q145" s="32"/>
      <c r="R145" s="102"/>
      <c r="S145" s="27"/>
      <c r="T145" s="27"/>
      <c r="U145" s="27"/>
      <c r="V145" s="103"/>
      <c r="W145" s="102"/>
      <c r="X145" s="27"/>
      <c r="Y145" s="103"/>
      <c r="Z145" s="117"/>
      <c r="AA145" s="27"/>
      <c r="AB145" s="27"/>
      <c r="AC145" s="103"/>
      <c r="AD145" s="25"/>
    </row>
    <row r="146" spans="1:30" x14ac:dyDescent="0.3">
      <c r="A146" s="25"/>
      <c r="B146" s="25"/>
      <c r="C146" s="25"/>
      <c r="D146" s="32"/>
      <c r="E146" s="27"/>
      <c r="F146" s="27"/>
      <c r="G146" s="27"/>
      <c r="H146" s="27"/>
      <c r="I146" s="27"/>
      <c r="J146" s="52"/>
      <c r="K146" s="53"/>
      <c r="L146" s="54"/>
      <c r="M146" s="54"/>
      <c r="N146" s="55"/>
      <c r="O146" s="27"/>
      <c r="P146" s="27"/>
      <c r="Q146" s="32"/>
      <c r="R146" s="102"/>
      <c r="S146" s="27"/>
      <c r="T146" s="27"/>
      <c r="U146" s="27"/>
      <c r="V146" s="103"/>
      <c r="W146" s="102"/>
      <c r="X146" s="27"/>
      <c r="Y146" s="103"/>
      <c r="Z146" s="117"/>
      <c r="AA146" s="27"/>
      <c r="AB146" s="27"/>
      <c r="AC146" s="103"/>
      <c r="AD146" s="25"/>
    </row>
    <row r="147" spans="1:30" x14ac:dyDescent="0.3">
      <c r="A147" s="25"/>
      <c r="B147" s="25"/>
      <c r="C147" s="25"/>
      <c r="D147" s="32"/>
      <c r="E147" s="27"/>
      <c r="F147" s="27"/>
      <c r="G147" s="27"/>
      <c r="H147" s="27"/>
      <c r="I147" s="27"/>
      <c r="J147" s="52"/>
      <c r="K147" s="53"/>
      <c r="L147" s="54"/>
      <c r="M147" s="54"/>
      <c r="N147" s="55"/>
      <c r="O147" s="27"/>
      <c r="P147" s="27"/>
      <c r="Q147" s="32"/>
      <c r="R147" s="102"/>
      <c r="S147" s="27"/>
      <c r="T147" s="27"/>
      <c r="U147" s="27"/>
      <c r="V147" s="103"/>
      <c r="W147" s="102"/>
      <c r="X147" s="27"/>
      <c r="Y147" s="103"/>
      <c r="Z147" s="117"/>
      <c r="AA147" s="27"/>
      <c r="AB147" s="27"/>
      <c r="AC147" s="103"/>
      <c r="AD147" s="25"/>
    </row>
    <row r="148" spans="1:30" x14ac:dyDescent="0.3">
      <c r="A148" s="25"/>
      <c r="B148" s="25"/>
      <c r="C148" s="25"/>
      <c r="D148" s="32"/>
      <c r="E148" s="27"/>
      <c r="F148" s="27"/>
      <c r="G148" s="27"/>
      <c r="H148" s="27"/>
      <c r="I148" s="27"/>
      <c r="J148" s="52"/>
      <c r="K148" s="53"/>
      <c r="L148" s="54"/>
      <c r="M148" s="54"/>
      <c r="N148" s="55"/>
      <c r="O148" s="27"/>
      <c r="P148" s="27"/>
      <c r="Q148" s="32"/>
      <c r="R148" s="102"/>
      <c r="S148" s="27"/>
      <c r="T148" s="27"/>
      <c r="U148" s="27"/>
      <c r="V148" s="103"/>
      <c r="W148" s="102"/>
      <c r="X148" s="27"/>
      <c r="Y148" s="103"/>
      <c r="Z148" s="117"/>
      <c r="AA148" s="27"/>
      <c r="AB148" s="27"/>
      <c r="AC148" s="103"/>
      <c r="AD148" s="25"/>
    </row>
    <row r="149" spans="1:30" x14ac:dyDescent="0.3">
      <c r="A149" s="25"/>
      <c r="B149" s="25"/>
      <c r="C149" s="25"/>
      <c r="D149" s="32"/>
      <c r="E149" s="27"/>
      <c r="F149" s="27"/>
      <c r="G149" s="27"/>
      <c r="H149" s="27"/>
      <c r="I149" s="27"/>
      <c r="J149" s="52"/>
      <c r="K149" s="53"/>
      <c r="L149" s="54"/>
      <c r="M149" s="54"/>
      <c r="N149" s="55"/>
      <c r="O149" s="27"/>
      <c r="P149" s="27"/>
      <c r="Q149" s="32"/>
      <c r="R149" s="102"/>
      <c r="S149" s="27"/>
      <c r="T149" s="27"/>
      <c r="U149" s="27"/>
      <c r="V149" s="103"/>
      <c r="W149" s="102"/>
      <c r="X149" s="27"/>
      <c r="Y149" s="103"/>
      <c r="Z149" s="117"/>
      <c r="AA149" s="27"/>
      <c r="AB149" s="27"/>
      <c r="AC149" s="103"/>
      <c r="AD149" s="25"/>
    </row>
    <row r="150" spans="1:30" x14ac:dyDescent="0.3">
      <c r="A150" s="25"/>
      <c r="B150" s="25"/>
      <c r="C150" s="25"/>
      <c r="D150" s="32"/>
      <c r="E150" s="27"/>
      <c r="F150" s="27"/>
      <c r="G150" s="27"/>
      <c r="H150" s="27"/>
      <c r="I150" s="27"/>
      <c r="J150" s="52"/>
      <c r="K150" s="53"/>
      <c r="L150" s="54"/>
      <c r="M150" s="54"/>
      <c r="N150" s="55"/>
      <c r="O150" s="27"/>
      <c r="P150" s="27"/>
      <c r="Q150" s="32"/>
      <c r="R150" s="102"/>
      <c r="S150" s="27"/>
      <c r="T150" s="27"/>
      <c r="U150" s="27"/>
      <c r="V150" s="103"/>
      <c r="W150" s="102"/>
      <c r="X150" s="27"/>
      <c r="Y150" s="103"/>
      <c r="Z150" s="117"/>
      <c r="AA150" s="27"/>
      <c r="AB150" s="27"/>
      <c r="AC150" s="103"/>
      <c r="AD150" s="25"/>
    </row>
    <row r="151" spans="1:30" x14ac:dyDescent="0.3">
      <c r="A151" s="25"/>
      <c r="B151" s="25"/>
      <c r="C151" s="25"/>
      <c r="D151" s="32"/>
      <c r="E151" s="27"/>
      <c r="F151" s="27"/>
      <c r="G151" s="27"/>
      <c r="H151" s="27"/>
      <c r="I151" s="27"/>
      <c r="J151" s="52"/>
      <c r="K151" s="53"/>
      <c r="L151" s="54"/>
      <c r="M151" s="54"/>
      <c r="N151" s="55"/>
      <c r="O151" s="27"/>
      <c r="P151" s="27"/>
      <c r="Q151" s="32"/>
      <c r="R151" s="102"/>
      <c r="S151" s="27"/>
      <c r="T151" s="27"/>
      <c r="U151" s="27"/>
      <c r="V151" s="103"/>
      <c r="W151" s="102"/>
      <c r="X151" s="27"/>
      <c r="Y151" s="103"/>
      <c r="Z151" s="117"/>
      <c r="AA151" s="27"/>
      <c r="AB151" s="27"/>
      <c r="AC151" s="103"/>
      <c r="AD151" s="25"/>
    </row>
    <row r="152" spans="1:30" x14ac:dyDescent="0.3">
      <c r="A152" s="25"/>
      <c r="B152" s="25"/>
      <c r="C152" s="25"/>
      <c r="D152" s="32"/>
      <c r="E152" s="27"/>
      <c r="F152" s="27"/>
      <c r="G152" s="27"/>
      <c r="H152" s="27"/>
      <c r="I152" s="27"/>
      <c r="J152" s="52"/>
      <c r="K152" s="53"/>
      <c r="L152" s="54"/>
      <c r="M152" s="54"/>
      <c r="N152" s="55"/>
      <c r="O152" s="27"/>
      <c r="P152" s="27"/>
      <c r="Q152" s="32"/>
      <c r="R152" s="102"/>
      <c r="S152" s="27"/>
      <c r="T152" s="27"/>
      <c r="U152" s="27"/>
      <c r="V152" s="103"/>
      <c r="W152" s="102"/>
      <c r="X152" s="27"/>
      <c r="Y152" s="103"/>
      <c r="Z152" s="117"/>
      <c r="AA152" s="27"/>
      <c r="AB152" s="27"/>
      <c r="AC152" s="103"/>
      <c r="AD152" s="25"/>
    </row>
    <row r="153" spans="1:30" x14ac:dyDescent="0.3">
      <c r="A153" s="25"/>
      <c r="B153" s="25"/>
      <c r="C153" s="25"/>
      <c r="D153" s="32"/>
      <c r="E153" s="27"/>
      <c r="F153" s="27"/>
      <c r="G153" s="27"/>
      <c r="H153" s="27"/>
      <c r="I153" s="27"/>
      <c r="J153" s="52"/>
      <c r="K153" s="53"/>
      <c r="L153" s="54"/>
      <c r="M153" s="54"/>
      <c r="N153" s="55"/>
      <c r="O153" s="27"/>
      <c r="P153" s="27"/>
      <c r="Q153" s="32"/>
      <c r="R153" s="102"/>
      <c r="S153" s="27"/>
      <c r="T153" s="27"/>
      <c r="U153" s="27"/>
      <c r="V153" s="103"/>
      <c r="W153" s="102"/>
      <c r="X153" s="27"/>
      <c r="Y153" s="103"/>
      <c r="Z153" s="117"/>
      <c r="AA153" s="27"/>
      <c r="AB153" s="27"/>
      <c r="AC153" s="103"/>
      <c r="AD153" s="25"/>
    </row>
    <row r="154" spans="1:30" x14ac:dyDescent="0.3">
      <c r="A154" s="25"/>
      <c r="B154" s="25"/>
      <c r="C154" s="25"/>
      <c r="D154" s="32"/>
      <c r="E154" s="27"/>
      <c r="F154" s="27"/>
      <c r="G154" s="27"/>
      <c r="H154" s="27"/>
      <c r="I154" s="27"/>
      <c r="J154" s="52"/>
      <c r="K154" s="53"/>
      <c r="L154" s="54"/>
      <c r="M154" s="54"/>
      <c r="N154" s="55"/>
      <c r="O154" s="27"/>
      <c r="P154" s="27"/>
      <c r="Q154" s="32"/>
      <c r="R154" s="102"/>
      <c r="S154" s="27"/>
      <c r="T154" s="27"/>
      <c r="U154" s="27"/>
      <c r="V154" s="103"/>
      <c r="W154" s="102"/>
      <c r="X154" s="27"/>
      <c r="Y154" s="103"/>
      <c r="Z154" s="117"/>
      <c r="AA154" s="27"/>
      <c r="AB154" s="27"/>
      <c r="AC154" s="103"/>
      <c r="AD154" s="25"/>
    </row>
    <row r="155" spans="1:30" x14ac:dyDescent="0.3">
      <c r="A155" s="25"/>
      <c r="B155" s="25"/>
      <c r="C155" s="25"/>
      <c r="D155" s="32"/>
      <c r="E155" s="27"/>
      <c r="F155" s="27"/>
      <c r="G155" s="27"/>
      <c r="H155" s="27"/>
      <c r="I155" s="27"/>
      <c r="J155" s="52"/>
      <c r="K155" s="53"/>
      <c r="L155" s="54"/>
      <c r="M155" s="54"/>
      <c r="N155" s="55"/>
      <c r="O155" s="27"/>
      <c r="P155" s="27"/>
      <c r="Q155" s="32"/>
      <c r="R155" s="102"/>
      <c r="S155" s="27"/>
      <c r="T155" s="27"/>
      <c r="U155" s="27"/>
      <c r="V155" s="103"/>
      <c r="W155" s="102"/>
      <c r="X155" s="27"/>
      <c r="Y155" s="103"/>
      <c r="Z155" s="117"/>
      <c r="AA155" s="27"/>
      <c r="AB155" s="27"/>
      <c r="AC155" s="103"/>
      <c r="AD155" s="25"/>
    </row>
    <row r="156" spans="1:30" x14ac:dyDescent="0.3">
      <c r="A156" s="25"/>
      <c r="B156" s="25"/>
      <c r="C156" s="25"/>
      <c r="D156" s="32"/>
      <c r="E156" s="27"/>
      <c r="F156" s="27"/>
      <c r="G156" s="27"/>
      <c r="H156" s="27"/>
      <c r="I156" s="27"/>
      <c r="J156" s="52"/>
      <c r="K156" s="53"/>
      <c r="L156" s="54"/>
      <c r="M156" s="54"/>
      <c r="N156" s="55"/>
      <c r="O156" s="27"/>
      <c r="P156" s="27"/>
      <c r="Q156" s="32"/>
      <c r="R156" s="102"/>
      <c r="S156" s="27"/>
      <c r="T156" s="27"/>
      <c r="U156" s="27"/>
      <c r="V156" s="103"/>
      <c r="W156" s="102"/>
      <c r="X156" s="27"/>
      <c r="Y156" s="103"/>
      <c r="Z156" s="117"/>
      <c r="AA156" s="27"/>
      <c r="AB156" s="27"/>
      <c r="AC156" s="103"/>
      <c r="AD156" s="25"/>
    </row>
    <row r="157" spans="1:30" x14ac:dyDescent="0.3">
      <c r="A157" s="25"/>
      <c r="B157" s="25"/>
      <c r="C157" s="25"/>
      <c r="D157" s="32"/>
      <c r="E157" s="27"/>
      <c r="F157" s="27"/>
      <c r="G157" s="27"/>
      <c r="H157" s="27"/>
      <c r="I157" s="27"/>
      <c r="J157" s="52"/>
      <c r="K157" s="53"/>
      <c r="L157" s="54"/>
      <c r="M157" s="54"/>
      <c r="N157" s="55"/>
      <c r="O157" s="27"/>
      <c r="P157" s="27"/>
      <c r="Q157" s="32"/>
      <c r="R157" s="102"/>
      <c r="S157" s="27"/>
      <c r="T157" s="27"/>
      <c r="U157" s="27"/>
      <c r="V157" s="103"/>
      <c r="W157" s="102"/>
      <c r="X157" s="27"/>
      <c r="Y157" s="103"/>
      <c r="Z157" s="117"/>
      <c r="AA157" s="27"/>
      <c r="AB157" s="27"/>
      <c r="AC157" s="103"/>
      <c r="AD157" s="25"/>
    </row>
    <row r="158" spans="1:30" x14ac:dyDescent="0.3">
      <c r="A158" s="25"/>
      <c r="B158" s="25"/>
      <c r="C158" s="25"/>
      <c r="D158" s="32"/>
      <c r="E158" s="27"/>
      <c r="F158" s="27"/>
      <c r="G158" s="27"/>
      <c r="H158" s="27"/>
      <c r="I158" s="27"/>
      <c r="J158" s="52"/>
      <c r="K158" s="53"/>
      <c r="L158" s="54"/>
      <c r="M158" s="54"/>
      <c r="N158" s="55"/>
      <c r="O158" s="27"/>
      <c r="P158" s="27"/>
      <c r="Q158" s="32"/>
      <c r="R158" s="102"/>
      <c r="S158" s="27"/>
      <c r="T158" s="27"/>
      <c r="U158" s="27"/>
      <c r="V158" s="103"/>
      <c r="W158" s="102"/>
      <c r="X158" s="27"/>
      <c r="Y158" s="103"/>
      <c r="Z158" s="117"/>
      <c r="AA158" s="27"/>
      <c r="AB158" s="27"/>
      <c r="AC158" s="103"/>
      <c r="AD158" s="25"/>
    </row>
    <row r="159" spans="1:30" x14ac:dyDescent="0.3">
      <c r="A159" s="25"/>
      <c r="B159" s="25"/>
      <c r="C159" s="25"/>
      <c r="D159" s="32"/>
      <c r="E159" s="27"/>
      <c r="F159" s="27"/>
      <c r="G159" s="27"/>
      <c r="H159" s="27"/>
      <c r="I159" s="27"/>
      <c r="J159" s="52"/>
      <c r="K159" s="53"/>
      <c r="L159" s="54"/>
      <c r="M159" s="54"/>
      <c r="N159" s="55"/>
      <c r="O159" s="27"/>
      <c r="P159" s="27"/>
      <c r="Q159" s="32"/>
      <c r="R159" s="102"/>
      <c r="S159" s="27"/>
      <c r="T159" s="27"/>
      <c r="U159" s="27"/>
      <c r="V159" s="103"/>
      <c r="W159" s="102"/>
      <c r="X159" s="27"/>
      <c r="Y159" s="103"/>
      <c r="Z159" s="117"/>
      <c r="AA159" s="27"/>
      <c r="AB159" s="27"/>
      <c r="AC159" s="103"/>
      <c r="AD159" s="25"/>
    </row>
    <row r="160" spans="1:30" x14ac:dyDescent="0.3">
      <c r="A160" s="25"/>
      <c r="B160" s="25"/>
      <c r="C160" s="25"/>
      <c r="D160" s="32"/>
      <c r="E160" s="27"/>
      <c r="F160" s="27"/>
      <c r="G160" s="27"/>
      <c r="H160" s="27"/>
      <c r="I160" s="27"/>
      <c r="J160" s="52"/>
      <c r="K160" s="53"/>
      <c r="L160" s="54"/>
      <c r="M160" s="54"/>
      <c r="N160" s="55"/>
      <c r="O160" s="27"/>
      <c r="P160" s="27"/>
      <c r="Q160" s="32"/>
      <c r="R160" s="102"/>
      <c r="S160" s="27"/>
      <c r="T160" s="27"/>
      <c r="U160" s="27"/>
      <c r="V160" s="103"/>
      <c r="W160" s="102"/>
      <c r="X160" s="27"/>
      <c r="Y160" s="103"/>
      <c r="Z160" s="117"/>
      <c r="AA160" s="27"/>
      <c r="AB160" s="27"/>
      <c r="AC160" s="103"/>
      <c r="AD160" s="25"/>
    </row>
    <row r="161" spans="1:30" x14ac:dyDescent="0.3">
      <c r="A161" s="25"/>
      <c r="B161" s="25"/>
      <c r="C161" s="25"/>
      <c r="D161" s="32"/>
      <c r="E161" s="27"/>
      <c r="F161" s="27"/>
      <c r="G161" s="27"/>
      <c r="H161" s="27"/>
      <c r="I161" s="27"/>
      <c r="J161" s="52"/>
      <c r="K161" s="53"/>
      <c r="L161" s="54"/>
      <c r="M161" s="54"/>
      <c r="N161" s="55"/>
      <c r="O161" s="27"/>
      <c r="P161" s="27"/>
      <c r="Q161" s="32"/>
      <c r="R161" s="102"/>
      <c r="S161" s="27"/>
      <c r="T161" s="27"/>
      <c r="U161" s="27"/>
      <c r="V161" s="103"/>
      <c r="W161" s="102"/>
      <c r="X161" s="27"/>
      <c r="Y161" s="103"/>
      <c r="Z161" s="117"/>
      <c r="AA161" s="27"/>
      <c r="AB161" s="27"/>
      <c r="AC161" s="103"/>
      <c r="AD161" s="25"/>
    </row>
    <row r="162" spans="1:30" x14ac:dyDescent="0.3">
      <c r="A162" s="25"/>
      <c r="B162" s="25"/>
      <c r="C162" s="25"/>
      <c r="D162" s="32"/>
      <c r="E162" s="27"/>
      <c r="F162" s="27"/>
      <c r="G162" s="27"/>
      <c r="H162" s="27"/>
      <c r="I162" s="27"/>
      <c r="J162" s="52"/>
      <c r="K162" s="53"/>
      <c r="L162" s="54"/>
      <c r="M162" s="54"/>
      <c r="N162" s="55"/>
      <c r="O162" s="27"/>
      <c r="P162" s="27"/>
      <c r="Q162" s="32"/>
      <c r="R162" s="102"/>
      <c r="S162" s="27"/>
      <c r="T162" s="27"/>
      <c r="U162" s="27"/>
      <c r="V162" s="103"/>
      <c r="W162" s="102"/>
      <c r="X162" s="27"/>
      <c r="Y162" s="103"/>
      <c r="Z162" s="117"/>
      <c r="AA162" s="27"/>
      <c r="AB162" s="27"/>
      <c r="AC162" s="103"/>
      <c r="AD162" s="25"/>
    </row>
    <row r="163" spans="1:30" x14ac:dyDescent="0.3">
      <c r="A163" s="25"/>
      <c r="B163" s="25"/>
      <c r="C163" s="25"/>
      <c r="D163" s="32"/>
      <c r="E163" s="27"/>
      <c r="F163" s="27"/>
      <c r="G163" s="27"/>
      <c r="H163" s="27"/>
      <c r="I163" s="27"/>
      <c r="J163" s="52"/>
      <c r="K163" s="53"/>
      <c r="L163" s="54"/>
      <c r="M163" s="54"/>
      <c r="N163" s="55"/>
      <c r="O163" s="27"/>
      <c r="P163" s="27"/>
      <c r="Q163" s="32"/>
      <c r="R163" s="102"/>
      <c r="S163" s="27"/>
      <c r="T163" s="27"/>
      <c r="U163" s="27"/>
      <c r="V163" s="103"/>
      <c r="W163" s="102"/>
      <c r="X163" s="27"/>
      <c r="Y163" s="103"/>
      <c r="Z163" s="117"/>
      <c r="AA163" s="27"/>
      <c r="AB163" s="27"/>
      <c r="AC163" s="103"/>
      <c r="AD163" s="25"/>
    </row>
    <row r="164" spans="1:30" x14ac:dyDescent="0.3">
      <c r="A164" s="25"/>
      <c r="B164" s="25"/>
      <c r="C164" s="25"/>
      <c r="D164" s="32"/>
      <c r="E164" s="27"/>
      <c r="F164" s="27"/>
      <c r="G164" s="27"/>
      <c r="H164" s="27"/>
      <c r="I164" s="27"/>
      <c r="J164" s="52"/>
      <c r="K164" s="53"/>
      <c r="L164" s="54"/>
      <c r="M164" s="54"/>
      <c r="N164" s="55"/>
      <c r="O164" s="27"/>
      <c r="P164" s="27"/>
      <c r="Q164" s="32"/>
      <c r="R164" s="102"/>
      <c r="S164" s="27"/>
      <c r="T164" s="27"/>
      <c r="U164" s="27"/>
      <c r="V164" s="103"/>
      <c r="W164" s="102"/>
      <c r="X164" s="27"/>
      <c r="Y164" s="103"/>
      <c r="Z164" s="117"/>
      <c r="AA164" s="27"/>
      <c r="AB164" s="27"/>
      <c r="AC164" s="103"/>
      <c r="AD164" s="25"/>
    </row>
    <row r="165" spans="1:30" x14ac:dyDescent="0.3">
      <c r="A165" s="25"/>
      <c r="B165" s="25"/>
      <c r="C165" s="25"/>
      <c r="D165" s="32"/>
      <c r="E165" s="27"/>
      <c r="F165" s="27"/>
      <c r="G165" s="27"/>
      <c r="H165" s="27"/>
      <c r="I165" s="27"/>
      <c r="J165" s="52"/>
      <c r="K165" s="53"/>
      <c r="L165" s="54"/>
      <c r="M165" s="54"/>
      <c r="N165" s="55"/>
      <c r="O165" s="27"/>
      <c r="P165" s="27"/>
      <c r="Q165" s="32"/>
      <c r="R165" s="102"/>
      <c r="S165" s="27"/>
      <c r="T165" s="27"/>
      <c r="U165" s="27"/>
      <c r="V165" s="103"/>
      <c r="W165" s="102"/>
      <c r="X165" s="27"/>
      <c r="Y165" s="103"/>
      <c r="Z165" s="117"/>
      <c r="AA165" s="27"/>
      <c r="AB165" s="27"/>
      <c r="AC165" s="103"/>
      <c r="AD165" s="25"/>
    </row>
    <row r="166" spans="1:30" x14ac:dyDescent="0.3">
      <c r="A166" s="25"/>
      <c r="B166" s="25"/>
      <c r="C166" s="25"/>
      <c r="D166" s="32"/>
      <c r="E166" s="27"/>
      <c r="F166" s="27"/>
      <c r="G166" s="27"/>
      <c r="H166" s="27"/>
      <c r="I166" s="27"/>
      <c r="J166" s="52"/>
      <c r="K166" s="53"/>
      <c r="L166" s="54"/>
      <c r="M166" s="54"/>
      <c r="N166" s="55"/>
      <c r="O166" s="27"/>
      <c r="P166" s="27"/>
      <c r="Q166" s="32"/>
      <c r="R166" s="102"/>
      <c r="S166" s="27"/>
      <c r="T166" s="27"/>
      <c r="U166" s="27"/>
      <c r="V166" s="103"/>
      <c r="W166" s="102"/>
      <c r="X166" s="27"/>
      <c r="Y166" s="103"/>
      <c r="Z166" s="117"/>
      <c r="AA166" s="27"/>
      <c r="AB166" s="27"/>
      <c r="AC166" s="103"/>
      <c r="AD166" s="25"/>
    </row>
    <row r="167" spans="1:30" x14ac:dyDescent="0.3">
      <c r="A167" s="25"/>
      <c r="B167" s="25"/>
      <c r="C167" s="25"/>
      <c r="D167" s="32"/>
      <c r="E167" s="27"/>
      <c r="F167" s="27"/>
      <c r="G167" s="27"/>
      <c r="H167" s="27"/>
      <c r="I167" s="27"/>
      <c r="J167" s="52"/>
      <c r="K167" s="53"/>
      <c r="L167" s="54"/>
      <c r="M167" s="54"/>
      <c r="N167" s="55"/>
      <c r="O167" s="27"/>
      <c r="P167" s="27"/>
      <c r="Q167" s="32"/>
      <c r="R167" s="102"/>
      <c r="S167" s="27"/>
      <c r="T167" s="27"/>
      <c r="U167" s="27"/>
      <c r="V167" s="103"/>
      <c r="W167" s="102"/>
      <c r="X167" s="27"/>
      <c r="Y167" s="103"/>
      <c r="Z167" s="117"/>
      <c r="AA167" s="27"/>
      <c r="AB167" s="27"/>
      <c r="AC167" s="103"/>
      <c r="AD167" s="25"/>
    </row>
    <row r="168" spans="1:30" x14ac:dyDescent="0.3">
      <c r="A168" s="25"/>
      <c r="B168" s="25"/>
      <c r="C168" s="25"/>
      <c r="D168" s="32"/>
      <c r="E168" s="27"/>
      <c r="F168" s="27"/>
      <c r="G168" s="27"/>
      <c r="H168" s="27"/>
      <c r="I168" s="27"/>
      <c r="J168" s="52"/>
      <c r="K168" s="53"/>
      <c r="L168" s="54"/>
      <c r="M168" s="54"/>
      <c r="N168" s="55"/>
      <c r="O168" s="27"/>
      <c r="P168" s="27"/>
      <c r="Q168" s="32"/>
      <c r="R168" s="102"/>
      <c r="S168" s="27"/>
      <c r="T168" s="27"/>
      <c r="U168" s="27"/>
      <c r="V168" s="103"/>
      <c r="W168" s="102"/>
      <c r="X168" s="27"/>
      <c r="Y168" s="103"/>
      <c r="Z168" s="117"/>
      <c r="AA168" s="27"/>
      <c r="AB168" s="27"/>
      <c r="AC168" s="103"/>
      <c r="AD168" s="25"/>
    </row>
    <row r="169" spans="1:30" x14ac:dyDescent="0.3">
      <c r="A169" s="25"/>
      <c r="B169" s="25"/>
      <c r="C169" s="25"/>
      <c r="D169" s="32"/>
      <c r="E169" s="27"/>
      <c r="F169" s="27"/>
      <c r="G169" s="27"/>
      <c r="H169" s="27"/>
      <c r="I169" s="27"/>
      <c r="J169" s="52"/>
      <c r="K169" s="53"/>
      <c r="L169" s="54"/>
      <c r="M169" s="54"/>
      <c r="N169" s="55"/>
      <c r="O169" s="27"/>
      <c r="P169" s="27"/>
      <c r="Q169" s="32"/>
      <c r="R169" s="102"/>
      <c r="S169" s="27"/>
      <c r="T169" s="27"/>
      <c r="U169" s="27"/>
      <c r="V169" s="103"/>
      <c r="W169" s="102"/>
      <c r="X169" s="27"/>
      <c r="Y169" s="103"/>
      <c r="Z169" s="117"/>
      <c r="AA169" s="27"/>
      <c r="AB169" s="27"/>
      <c r="AC169" s="103"/>
      <c r="AD169" s="25"/>
    </row>
    <row r="170" spans="1:30" x14ac:dyDescent="0.3">
      <c r="A170" s="25"/>
      <c r="B170" s="25"/>
      <c r="C170" s="25"/>
      <c r="D170" s="32"/>
      <c r="E170" s="27"/>
      <c r="F170" s="27"/>
      <c r="G170" s="27"/>
      <c r="H170" s="27"/>
      <c r="I170" s="27"/>
      <c r="J170" s="52"/>
      <c r="K170" s="53"/>
      <c r="L170" s="54"/>
      <c r="M170" s="54"/>
      <c r="N170" s="55"/>
      <c r="O170" s="27"/>
      <c r="P170" s="27"/>
      <c r="Q170" s="32"/>
      <c r="R170" s="102"/>
      <c r="S170" s="27"/>
      <c r="T170" s="27"/>
      <c r="U170" s="27"/>
      <c r="V170" s="103"/>
      <c r="W170" s="102"/>
      <c r="X170" s="27"/>
      <c r="Y170" s="103"/>
      <c r="Z170" s="117"/>
      <c r="AA170" s="27"/>
      <c r="AB170" s="27"/>
      <c r="AC170" s="103"/>
      <c r="AD170" s="25"/>
    </row>
    <row r="171" spans="1:30" x14ac:dyDescent="0.3">
      <c r="A171" s="25"/>
      <c r="B171" s="25"/>
      <c r="C171" s="25"/>
      <c r="D171" s="32"/>
      <c r="E171" s="27"/>
      <c r="F171" s="27"/>
      <c r="G171" s="27"/>
      <c r="H171" s="27"/>
      <c r="I171" s="27"/>
      <c r="J171" s="52"/>
      <c r="K171" s="53"/>
      <c r="L171" s="54"/>
      <c r="M171" s="54"/>
      <c r="N171" s="55"/>
      <c r="O171" s="27"/>
      <c r="P171" s="27"/>
      <c r="Q171" s="32"/>
      <c r="R171" s="102"/>
      <c r="S171" s="27"/>
      <c r="T171" s="27"/>
      <c r="U171" s="27"/>
      <c r="V171" s="103"/>
      <c r="W171" s="102"/>
      <c r="X171" s="27"/>
      <c r="Y171" s="103"/>
      <c r="Z171" s="117"/>
      <c r="AA171" s="27"/>
      <c r="AB171" s="27"/>
      <c r="AC171" s="103"/>
      <c r="AD171" s="25"/>
    </row>
    <row r="172" spans="1:30" x14ac:dyDescent="0.3">
      <c r="A172" s="25"/>
      <c r="B172" s="25"/>
      <c r="C172" s="25"/>
      <c r="D172" s="32"/>
      <c r="E172" s="27"/>
      <c r="F172" s="27"/>
      <c r="G172" s="27"/>
      <c r="H172" s="27"/>
      <c r="I172" s="27"/>
      <c r="J172" s="52"/>
      <c r="K172" s="53"/>
      <c r="L172" s="54"/>
      <c r="M172" s="54"/>
      <c r="N172" s="55"/>
      <c r="O172" s="27"/>
      <c r="P172" s="27"/>
      <c r="Q172" s="32"/>
      <c r="R172" s="102"/>
      <c r="S172" s="27"/>
      <c r="T172" s="27"/>
      <c r="U172" s="27"/>
      <c r="V172" s="103"/>
      <c r="W172" s="102"/>
      <c r="X172" s="27"/>
      <c r="Y172" s="103"/>
      <c r="Z172" s="117"/>
      <c r="AA172" s="27"/>
      <c r="AB172" s="27"/>
      <c r="AC172" s="103"/>
      <c r="AD172" s="25"/>
    </row>
    <row r="173" spans="1:30" x14ac:dyDescent="0.3">
      <c r="A173" s="25"/>
      <c r="B173" s="29"/>
      <c r="C173" s="29"/>
      <c r="D173" s="97"/>
      <c r="E173" s="27"/>
      <c r="F173" s="27"/>
      <c r="G173" s="27"/>
      <c r="H173" s="27"/>
      <c r="I173" s="27"/>
      <c r="J173" s="52"/>
      <c r="K173" s="53"/>
      <c r="L173" s="54"/>
      <c r="M173" s="54"/>
      <c r="N173" s="55"/>
      <c r="O173" s="27"/>
      <c r="P173" s="27"/>
      <c r="Q173" s="32"/>
      <c r="R173" s="102"/>
      <c r="S173" s="27"/>
      <c r="T173" s="27"/>
      <c r="U173" s="27"/>
      <c r="V173" s="103"/>
      <c r="W173" s="102"/>
      <c r="X173" s="27"/>
      <c r="Y173" s="103"/>
      <c r="Z173" s="117"/>
      <c r="AA173" s="27"/>
      <c r="AB173" s="27"/>
      <c r="AC173" s="103"/>
      <c r="AD173" s="28"/>
    </row>
    <row r="174" spans="1:30" x14ac:dyDescent="0.3">
      <c r="A174" s="25"/>
      <c r="B174" s="30"/>
      <c r="C174" s="30"/>
      <c r="D174" s="33"/>
      <c r="E174" s="31"/>
      <c r="F174" s="31"/>
      <c r="G174" s="31"/>
      <c r="H174" s="31"/>
      <c r="I174" s="31"/>
      <c r="J174" s="67"/>
      <c r="K174" s="68"/>
      <c r="L174" s="69"/>
      <c r="M174" s="69"/>
      <c r="N174" s="70"/>
      <c r="O174" s="31"/>
      <c r="P174" s="31"/>
      <c r="Q174" s="33"/>
      <c r="R174" s="108"/>
      <c r="S174" s="31"/>
      <c r="T174" s="31"/>
      <c r="U174" s="31"/>
      <c r="V174" s="109"/>
      <c r="W174" s="108"/>
      <c r="X174" s="31"/>
      <c r="Y174" s="109"/>
      <c r="Z174" s="122"/>
      <c r="AA174" s="31"/>
      <c r="AB174" s="31"/>
      <c r="AC174" s="109"/>
      <c r="AD174" s="25"/>
    </row>
    <row r="175" spans="1:30" x14ac:dyDescent="0.3">
      <c r="A175" s="25"/>
      <c r="B175" s="25"/>
      <c r="C175" s="25"/>
      <c r="D175" s="32"/>
      <c r="E175" s="27"/>
      <c r="F175" s="27"/>
      <c r="G175" s="27"/>
      <c r="H175" s="27"/>
      <c r="I175" s="27"/>
      <c r="J175" s="52"/>
      <c r="K175" s="53"/>
      <c r="L175" s="54"/>
      <c r="M175" s="54"/>
      <c r="N175" s="55"/>
      <c r="O175" s="27"/>
      <c r="P175" s="27"/>
      <c r="Q175" s="32"/>
      <c r="R175" s="102"/>
      <c r="S175" s="27"/>
      <c r="T175" s="27"/>
      <c r="U175" s="27"/>
      <c r="V175" s="103"/>
      <c r="W175" s="102"/>
      <c r="X175" s="27"/>
      <c r="Y175" s="103"/>
      <c r="Z175" s="117"/>
      <c r="AA175" s="27"/>
      <c r="AB175" s="27"/>
      <c r="AC175" s="103"/>
      <c r="AD175" s="25"/>
    </row>
    <row r="176" spans="1:30" ht="15" thickBot="1" x14ac:dyDescent="0.35">
      <c r="A176" s="25"/>
      <c r="B176" s="25"/>
      <c r="C176" s="25"/>
      <c r="D176" s="32"/>
      <c r="E176" s="27"/>
      <c r="F176" s="27"/>
      <c r="G176" s="27"/>
      <c r="H176" s="27"/>
      <c r="I176" s="27"/>
      <c r="J176" s="52"/>
      <c r="K176" s="53"/>
      <c r="L176" s="54"/>
      <c r="M176" s="54"/>
      <c r="N176" s="55"/>
      <c r="O176" s="27"/>
      <c r="P176" s="27"/>
      <c r="Q176" s="32"/>
      <c r="R176" s="110"/>
      <c r="S176" s="111"/>
      <c r="T176" s="111"/>
      <c r="U176" s="111"/>
      <c r="V176" s="112"/>
      <c r="W176" s="102"/>
      <c r="X176" s="27"/>
      <c r="Y176" s="103"/>
      <c r="Z176" s="117"/>
      <c r="AA176" s="27"/>
      <c r="AB176" s="27"/>
      <c r="AC176" s="103"/>
      <c r="AD176" s="25"/>
    </row>
    <row r="177" spans="1:30" ht="15" thickBot="1" x14ac:dyDescent="0.35">
      <c r="A177" s="25"/>
      <c r="B177" s="25"/>
      <c r="C177" s="25"/>
      <c r="D177" s="32"/>
      <c r="E177" s="27"/>
      <c r="F177" s="27"/>
      <c r="G177" s="27"/>
      <c r="H177" s="27"/>
      <c r="I177" s="27"/>
      <c r="J177" s="52"/>
      <c r="K177" s="53"/>
      <c r="L177" s="54"/>
      <c r="M177" s="54"/>
      <c r="N177" s="55"/>
      <c r="O177" s="27"/>
      <c r="P177" s="27"/>
      <c r="Q177" s="32"/>
      <c r="R177" s="124"/>
      <c r="S177" s="125"/>
      <c r="T177" s="125"/>
      <c r="U177" s="125"/>
      <c r="V177" s="126"/>
      <c r="W177" s="110"/>
      <c r="X177" s="111"/>
      <c r="Y177" s="112"/>
      <c r="Z177" s="123"/>
      <c r="AA177" s="111"/>
      <c r="AB177" s="111"/>
      <c r="AC177" s="112"/>
      <c r="AD177" s="25"/>
    </row>
    <row r="178" spans="1:30" x14ac:dyDescent="0.3">
      <c r="L178" s="71"/>
      <c r="M178" s="71"/>
    </row>
    <row r="179" spans="1:30" x14ac:dyDescent="0.3">
      <c r="L179" s="71"/>
      <c r="M179" s="71"/>
    </row>
    <row r="180" spans="1:30" x14ac:dyDescent="0.3">
      <c r="L180" s="71"/>
      <c r="M180" s="71"/>
    </row>
    <row r="181" spans="1:30" x14ac:dyDescent="0.3">
      <c r="L181" s="71"/>
      <c r="M181" s="71"/>
    </row>
    <row r="182" spans="1:30" x14ac:dyDescent="0.3">
      <c r="L182" s="71"/>
      <c r="M182" s="71"/>
    </row>
    <row r="183" spans="1:30" x14ac:dyDescent="0.3">
      <c r="L183" s="71"/>
      <c r="M183" s="71"/>
    </row>
    <row r="184" spans="1:30" x14ac:dyDescent="0.3">
      <c r="B184" s="15"/>
      <c r="C184" s="15"/>
      <c r="D184" s="16"/>
      <c r="E184" s="17"/>
      <c r="F184" s="17"/>
      <c r="G184" s="17"/>
      <c r="H184" s="17"/>
      <c r="I184" s="17"/>
      <c r="J184" s="72"/>
      <c r="K184" s="73"/>
      <c r="L184" s="74"/>
      <c r="M184" s="74"/>
      <c r="N184" s="75"/>
      <c r="O184" s="17"/>
      <c r="P184" s="17"/>
      <c r="Q184" s="16"/>
      <c r="R184" s="17"/>
      <c r="S184" s="17"/>
      <c r="T184" s="17"/>
      <c r="U184" s="17"/>
      <c r="V184" s="17"/>
      <c r="W184" s="17"/>
      <c r="X184" s="17"/>
      <c r="Y184" s="17"/>
      <c r="Z184" s="18"/>
      <c r="AA184" s="17"/>
      <c r="AB184" s="17"/>
      <c r="AC184" s="17"/>
    </row>
    <row r="185" spans="1:30" x14ac:dyDescent="0.3">
      <c r="L185" s="71"/>
      <c r="M185" s="71"/>
    </row>
    <row r="186" spans="1:30" x14ac:dyDescent="0.3">
      <c r="L186" s="71"/>
      <c r="M186" s="71"/>
    </row>
    <row r="187" spans="1:30" x14ac:dyDescent="0.3">
      <c r="L187" s="71"/>
      <c r="M187" s="71"/>
    </row>
    <row r="188" spans="1:30" x14ac:dyDescent="0.3">
      <c r="L188" s="71"/>
      <c r="M188" s="71"/>
    </row>
    <row r="189" spans="1:30" x14ac:dyDescent="0.3">
      <c r="L189" s="71"/>
      <c r="M189" s="71"/>
    </row>
    <row r="190" spans="1:30" x14ac:dyDescent="0.3">
      <c r="L190" s="71"/>
      <c r="M190" s="71"/>
    </row>
    <row r="191" spans="1:30" x14ac:dyDescent="0.3">
      <c r="L191" s="71"/>
      <c r="M191" s="71"/>
    </row>
    <row r="192" spans="1:30" x14ac:dyDescent="0.3">
      <c r="L192" s="71"/>
      <c r="M192" s="71"/>
    </row>
    <row r="193" spans="12:13" x14ac:dyDescent="0.3">
      <c r="L193" s="71"/>
      <c r="M193" s="71"/>
    </row>
    <row r="194" spans="12:13" x14ac:dyDescent="0.3">
      <c r="L194" s="71"/>
      <c r="M194" s="71"/>
    </row>
    <row r="195" spans="12:13" x14ac:dyDescent="0.3">
      <c r="L195" s="71"/>
      <c r="M195" s="71"/>
    </row>
    <row r="196" spans="12:13" x14ac:dyDescent="0.3">
      <c r="L196" s="71"/>
      <c r="M196" s="71"/>
    </row>
    <row r="197" spans="12:13" x14ac:dyDescent="0.3">
      <c r="L197" s="71"/>
      <c r="M197" s="71"/>
    </row>
    <row r="198" spans="12:13" x14ac:dyDescent="0.3">
      <c r="L198" s="71"/>
      <c r="M198" s="71"/>
    </row>
    <row r="199" spans="12:13" x14ac:dyDescent="0.3">
      <c r="L199" s="71"/>
      <c r="M199" s="71"/>
    </row>
    <row r="200" spans="12:13" x14ac:dyDescent="0.3">
      <c r="L200" s="71"/>
      <c r="M200" s="71"/>
    </row>
    <row r="201" spans="12:13" x14ac:dyDescent="0.3">
      <c r="L201" s="71"/>
      <c r="M201" s="71"/>
    </row>
    <row r="202" spans="12:13" x14ac:dyDescent="0.3">
      <c r="L202" s="71"/>
      <c r="M202" s="71"/>
    </row>
    <row r="203" spans="12:13" x14ac:dyDescent="0.3">
      <c r="L203" s="71"/>
      <c r="M203" s="71"/>
    </row>
    <row r="204" spans="12:13" x14ac:dyDescent="0.3">
      <c r="L204" s="71"/>
      <c r="M204" s="71"/>
    </row>
    <row r="205" spans="12:13" x14ac:dyDescent="0.3">
      <c r="L205" s="71"/>
      <c r="M205" s="71"/>
    </row>
    <row r="206" spans="12:13" x14ac:dyDescent="0.3">
      <c r="L206" s="71"/>
      <c r="M206" s="71"/>
    </row>
    <row r="207" spans="12:13" x14ac:dyDescent="0.3">
      <c r="L207" s="71"/>
      <c r="M207" s="71"/>
    </row>
    <row r="208" spans="12:13" x14ac:dyDescent="0.3">
      <c r="L208" s="71"/>
      <c r="M208" s="71"/>
    </row>
    <row r="209" spans="12:13" x14ac:dyDescent="0.3">
      <c r="L209" s="71"/>
      <c r="M209" s="71"/>
    </row>
    <row r="210" spans="12:13" x14ac:dyDescent="0.3">
      <c r="L210" s="71"/>
      <c r="M210" s="71"/>
    </row>
    <row r="211" spans="12:13" x14ac:dyDescent="0.3">
      <c r="L211" s="71"/>
      <c r="M211" s="71"/>
    </row>
    <row r="212" spans="12:13" x14ac:dyDescent="0.3">
      <c r="L212" s="71"/>
      <c r="M212" s="71"/>
    </row>
    <row r="213" spans="12:13" x14ac:dyDescent="0.3">
      <c r="L213" s="71"/>
      <c r="M213" s="71"/>
    </row>
    <row r="214" spans="12:13" x14ac:dyDescent="0.3">
      <c r="L214" s="71"/>
      <c r="M214" s="71"/>
    </row>
    <row r="215" spans="12:13" x14ac:dyDescent="0.3">
      <c r="L215" s="71"/>
      <c r="M215" s="71"/>
    </row>
    <row r="216" spans="12:13" x14ac:dyDescent="0.3">
      <c r="L216" s="71"/>
      <c r="M216" s="71"/>
    </row>
    <row r="217" spans="12:13" x14ac:dyDescent="0.3">
      <c r="L217" s="71"/>
      <c r="M217" s="71"/>
    </row>
    <row r="218" spans="12:13" x14ac:dyDescent="0.3">
      <c r="L218" s="71"/>
      <c r="M218" s="71"/>
    </row>
    <row r="219" spans="12:13" x14ac:dyDescent="0.3">
      <c r="L219" s="71"/>
      <c r="M219" s="71"/>
    </row>
    <row r="220" spans="12:13" x14ac:dyDescent="0.3">
      <c r="L220" s="71"/>
      <c r="M220" s="71"/>
    </row>
    <row r="221" spans="12:13" x14ac:dyDescent="0.3">
      <c r="L221" s="71"/>
      <c r="M221" s="71"/>
    </row>
    <row r="222" spans="12:13" x14ac:dyDescent="0.3">
      <c r="L222" s="71"/>
      <c r="M222" s="71"/>
    </row>
    <row r="223" spans="12:13" x14ac:dyDescent="0.3">
      <c r="L223" s="71"/>
      <c r="M223" s="71"/>
    </row>
    <row r="224" spans="12:13" x14ac:dyDescent="0.3">
      <c r="L224" s="71"/>
      <c r="M224" s="71"/>
    </row>
    <row r="225" spans="12:13" x14ac:dyDescent="0.3">
      <c r="L225" s="71"/>
      <c r="M225" s="71"/>
    </row>
    <row r="226" spans="12:13" x14ac:dyDescent="0.3">
      <c r="L226" s="71"/>
      <c r="M226" s="71"/>
    </row>
    <row r="227" spans="12:13" x14ac:dyDescent="0.3">
      <c r="L227" s="71"/>
      <c r="M227" s="71"/>
    </row>
    <row r="228" spans="12:13" x14ac:dyDescent="0.3">
      <c r="L228" s="71"/>
      <c r="M228" s="71"/>
    </row>
    <row r="229" spans="12:13" x14ac:dyDescent="0.3">
      <c r="L229" s="71"/>
      <c r="M229" s="71"/>
    </row>
    <row r="230" spans="12:13" x14ac:dyDescent="0.3">
      <c r="L230" s="71"/>
      <c r="M230" s="71"/>
    </row>
    <row r="231" spans="12:13" x14ac:dyDescent="0.3">
      <c r="L231" s="71"/>
      <c r="M231" s="71"/>
    </row>
    <row r="232" spans="12:13" x14ac:dyDescent="0.3">
      <c r="L232" s="71"/>
      <c r="M232" s="71"/>
    </row>
    <row r="233" spans="12:13" x14ac:dyDescent="0.3">
      <c r="L233" s="71"/>
      <c r="M233" s="71"/>
    </row>
    <row r="234" spans="12:13" x14ac:dyDescent="0.3">
      <c r="L234" s="71"/>
      <c r="M234" s="71"/>
    </row>
    <row r="235" spans="12:13" x14ac:dyDescent="0.3">
      <c r="L235" s="71"/>
      <c r="M235" s="71"/>
    </row>
    <row r="236" spans="12:13" x14ac:dyDescent="0.3">
      <c r="L236" s="71"/>
      <c r="M236" s="71"/>
    </row>
    <row r="237" spans="12:13" x14ac:dyDescent="0.3">
      <c r="L237" s="71"/>
      <c r="M237" s="71"/>
    </row>
    <row r="238" spans="12:13" x14ac:dyDescent="0.3">
      <c r="L238" s="71"/>
      <c r="M238" s="71"/>
    </row>
    <row r="239" spans="12:13" x14ac:dyDescent="0.3">
      <c r="L239" s="71"/>
      <c r="M239" s="71"/>
    </row>
    <row r="240" spans="12:13" x14ac:dyDescent="0.3">
      <c r="L240" s="71"/>
      <c r="M240" s="71"/>
    </row>
    <row r="241" spans="12:13" x14ac:dyDescent="0.3">
      <c r="L241" s="71"/>
      <c r="M241" s="71"/>
    </row>
    <row r="242" spans="12:13" x14ac:dyDescent="0.3">
      <c r="L242" s="71"/>
      <c r="M242" s="71"/>
    </row>
    <row r="243" spans="12:13" x14ac:dyDescent="0.3">
      <c r="L243" s="71"/>
      <c r="M243" s="71"/>
    </row>
    <row r="244" spans="12:13" x14ac:dyDescent="0.3">
      <c r="L244" s="71"/>
      <c r="M244" s="71"/>
    </row>
    <row r="245" spans="12:13" x14ac:dyDescent="0.3">
      <c r="L245" s="71"/>
      <c r="M245" s="71"/>
    </row>
    <row r="246" spans="12:13" x14ac:dyDescent="0.3">
      <c r="L246" s="71"/>
      <c r="M246" s="71"/>
    </row>
    <row r="247" spans="12:13" x14ac:dyDescent="0.3">
      <c r="L247" s="71"/>
      <c r="M247" s="71"/>
    </row>
    <row r="248" spans="12:13" x14ac:dyDescent="0.3">
      <c r="L248" s="71"/>
      <c r="M248" s="71"/>
    </row>
    <row r="249" spans="12:13" x14ac:dyDescent="0.3">
      <c r="L249" s="71"/>
      <c r="M249" s="71"/>
    </row>
    <row r="250" spans="12:13" x14ac:dyDescent="0.3">
      <c r="L250" s="71"/>
      <c r="M250" s="71"/>
    </row>
    <row r="251" spans="12:13" x14ac:dyDescent="0.3">
      <c r="L251" s="71"/>
      <c r="M251" s="71"/>
    </row>
    <row r="252" spans="12:13" x14ac:dyDescent="0.3">
      <c r="L252" s="71"/>
      <c r="M252" s="71"/>
    </row>
    <row r="253" spans="12:13" x14ac:dyDescent="0.3">
      <c r="L253" s="71"/>
      <c r="M253" s="71"/>
    </row>
    <row r="254" spans="12:13" x14ac:dyDescent="0.3">
      <c r="L254" s="71"/>
      <c r="M254" s="71"/>
    </row>
    <row r="255" spans="12:13" x14ac:dyDescent="0.3">
      <c r="L255" s="71"/>
      <c r="M255" s="71"/>
    </row>
    <row r="256" spans="12:13" x14ac:dyDescent="0.3">
      <c r="L256" s="71"/>
      <c r="M256" s="71"/>
    </row>
    <row r="257" spans="12:13" x14ac:dyDescent="0.3">
      <c r="L257" s="71"/>
      <c r="M257" s="71"/>
    </row>
    <row r="258" spans="12:13" x14ac:dyDescent="0.3">
      <c r="L258" s="71"/>
      <c r="M258" s="71"/>
    </row>
    <row r="259" spans="12:13" x14ac:dyDescent="0.3">
      <c r="L259" s="71"/>
      <c r="M259" s="71"/>
    </row>
    <row r="260" spans="12:13" x14ac:dyDescent="0.3">
      <c r="L260" s="71"/>
      <c r="M260" s="71"/>
    </row>
    <row r="261" spans="12:13" x14ac:dyDescent="0.3">
      <c r="L261" s="71"/>
      <c r="M261" s="71"/>
    </row>
    <row r="262" spans="12:13" x14ac:dyDescent="0.3">
      <c r="L262" s="71"/>
      <c r="M262" s="71"/>
    </row>
    <row r="263" spans="12:13" x14ac:dyDescent="0.3">
      <c r="L263" s="71"/>
      <c r="M263" s="71"/>
    </row>
    <row r="264" spans="12:13" x14ac:dyDescent="0.3">
      <c r="L264" s="71"/>
      <c r="M264" s="71"/>
    </row>
    <row r="265" spans="12:13" x14ac:dyDescent="0.3">
      <c r="L265" s="71"/>
      <c r="M265" s="71"/>
    </row>
    <row r="266" spans="12:13" x14ac:dyDescent="0.3">
      <c r="L266" s="71"/>
      <c r="M266" s="71"/>
    </row>
    <row r="267" spans="12:13" x14ac:dyDescent="0.3">
      <c r="L267" s="71"/>
      <c r="M267" s="71"/>
    </row>
    <row r="268" spans="12:13" x14ac:dyDescent="0.3">
      <c r="L268" s="71"/>
      <c r="M268" s="71"/>
    </row>
    <row r="269" spans="12:13" x14ac:dyDescent="0.3">
      <c r="L269" s="71"/>
      <c r="M269" s="71"/>
    </row>
    <row r="270" spans="12:13" x14ac:dyDescent="0.3">
      <c r="L270" s="71"/>
      <c r="M270" s="71"/>
    </row>
    <row r="271" spans="12:13" x14ac:dyDescent="0.3">
      <c r="L271" s="71"/>
      <c r="M271" s="71"/>
    </row>
    <row r="272" spans="12:13" x14ac:dyDescent="0.3">
      <c r="L272" s="71"/>
      <c r="M272" s="71"/>
    </row>
    <row r="273" spans="12:13" x14ac:dyDescent="0.3">
      <c r="L273" s="71"/>
      <c r="M273" s="71"/>
    </row>
    <row r="274" spans="12:13" x14ac:dyDescent="0.3">
      <c r="L274" s="71"/>
      <c r="M274" s="71"/>
    </row>
    <row r="275" spans="12:13" x14ac:dyDescent="0.3">
      <c r="L275" s="71"/>
      <c r="M275" s="71"/>
    </row>
    <row r="276" spans="12:13" x14ac:dyDescent="0.3">
      <c r="L276" s="71"/>
      <c r="M276" s="71"/>
    </row>
    <row r="277" spans="12:13" x14ac:dyDescent="0.3">
      <c r="L277" s="71"/>
      <c r="M277" s="71"/>
    </row>
    <row r="278" spans="12:13" x14ac:dyDescent="0.3">
      <c r="L278" s="71"/>
      <c r="M278" s="71"/>
    </row>
    <row r="279" spans="12:13" x14ac:dyDescent="0.3">
      <c r="L279" s="71"/>
      <c r="M279" s="71"/>
    </row>
    <row r="280" spans="12:13" x14ac:dyDescent="0.3">
      <c r="L280" s="71"/>
      <c r="M280" s="71"/>
    </row>
    <row r="281" spans="12:13" x14ac:dyDescent="0.3">
      <c r="L281" s="71"/>
      <c r="M281" s="71"/>
    </row>
    <row r="282" spans="12:13" x14ac:dyDescent="0.3">
      <c r="L282" s="71"/>
      <c r="M282" s="71"/>
    </row>
    <row r="283" spans="12:13" x14ac:dyDescent="0.3">
      <c r="L283" s="71"/>
      <c r="M283" s="71"/>
    </row>
    <row r="284" spans="12:13" x14ac:dyDescent="0.3">
      <c r="L284" s="71"/>
      <c r="M284" s="71"/>
    </row>
    <row r="285" spans="12:13" x14ac:dyDescent="0.3">
      <c r="L285" s="71"/>
      <c r="M285" s="71"/>
    </row>
    <row r="286" spans="12:13" x14ac:dyDescent="0.3">
      <c r="L286" s="71"/>
      <c r="M286" s="71"/>
    </row>
    <row r="287" spans="12:13" x14ac:dyDescent="0.3">
      <c r="L287" s="71"/>
      <c r="M287" s="71"/>
    </row>
    <row r="288" spans="12:13" x14ac:dyDescent="0.3">
      <c r="L288" s="71"/>
      <c r="M288" s="71"/>
    </row>
    <row r="289" spans="2:29" x14ac:dyDescent="0.3">
      <c r="L289" s="71"/>
      <c r="M289" s="71"/>
    </row>
    <row r="290" spans="2:29" x14ac:dyDescent="0.3">
      <c r="B290" s="11"/>
      <c r="C290" s="11"/>
      <c r="D290" s="12"/>
      <c r="E290" s="13"/>
      <c r="F290" s="13"/>
      <c r="G290" s="13"/>
      <c r="H290" s="13"/>
      <c r="I290" s="13"/>
      <c r="J290" s="76"/>
      <c r="K290" s="77"/>
      <c r="L290" s="78"/>
      <c r="M290" s="78"/>
      <c r="N290" s="79"/>
      <c r="O290" s="13"/>
      <c r="P290" s="13"/>
      <c r="Q290" s="12"/>
      <c r="R290" s="13"/>
      <c r="S290" s="13"/>
      <c r="T290" s="13"/>
      <c r="U290" s="13"/>
      <c r="V290" s="13"/>
      <c r="W290" s="13"/>
      <c r="X290" s="13"/>
      <c r="Y290" s="13"/>
      <c r="Z290" s="14"/>
      <c r="AA290" s="13"/>
      <c r="AB290" s="13"/>
      <c r="AC290" s="13"/>
    </row>
    <row r="291" spans="2:29" x14ac:dyDescent="0.3">
      <c r="L291" s="71"/>
      <c r="M291" s="71"/>
    </row>
    <row r="292" spans="2:29" x14ac:dyDescent="0.3">
      <c r="L292" s="71"/>
      <c r="M292" s="71"/>
    </row>
    <row r="293" spans="2:29" x14ac:dyDescent="0.3">
      <c r="L293" s="71"/>
      <c r="M293" s="71"/>
    </row>
    <row r="294" spans="2:29" x14ac:dyDescent="0.3">
      <c r="L294" s="71"/>
      <c r="M294" s="71"/>
    </row>
    <row r="295" spans="2:29" x14ac:dyDescent="0.3">
      <c r="L295" s="71"/>
      <c r="M295" s="71"/>
    </row>
    <row r="296" spans="2:29" x14ac:dyDescent="0.3">
      <c r="L296" s="71"/>
      <c r="M296" s="71"/>
    </row>
    <row r="297" spans="2:29" x14ac:dyDescent="0.3">
      <c r="L297" s="71"/>
      <c r="M297" s="71"/>
    </row>
    <row r="298" spans="2:29" x14ac:dyDescent="0.3">
      <c r="L298" s="71"/>
      <c r="M298" s="71"/>
    </row>
    <row r="299" spans="2:29" x14ac:dyDescent="0.3">
      <c r="L299" s="71"/>
      <c r="M299" s="71"/>
    </row>
    <row r="300" spans="2:29" x14ac:dyDescent="0.3">
      <c r="L300" s="71"/>
      <c r="M300" s="71"/>
    </row>
    <row r="301" spans="2:29" x14ac:dyDescent="0.3">
      <c r="L301" s="71"/>
      <c r="M301" s="71"/>
    </row>
    <row r="302" spans="2:29" x14ac:dyDescent="0.3">
      <c r="L302" s="71"/>
      <c r="M302" s="71"/>
    </row>
    <row r="303" spans="2:29" x14ac:dyDescent="0.3">
      <c r="L303" s="71"/>
      <c r="M303" s="71"/>
    </row>
    <row r="304" spans="2:29" x14ac:dyDescent="0.3">
      <c r="L304" s="71"/>
      <c r="M304" s="71"/>
    </row>
    <row r="305" spans="12:13" x14ac:dyDescent="0.3">
      <c r="L305" s="71"/>
      <c r="M305" s="71"/>
    </row>
    <row r="306" spans="12:13" x14ac:dyDescent="0.3">
      <c r="L306" s="71"/>
      <c r="M306" s="71"/>
    </row>
    <row r="307" spans="12:13" x14ac:dyDescent="0.3">
      <c r="L307" s="71"/>
      <c r="M307" s="71"/>
    </row>
    <row r="308" spans="12:13" x14ac:dyDescent="0.3">
      <c r="L308" s="71"/>
      <c r="M308" s="71"/>
    </row>
    <row r="309" spans="12:13" x14ac:dyDescent="0.3">
      <c r="L309" s="71"/>
      <c r="M309" s="71"/>
    </row>
    <row r="310" spans="12:13" x14ac:dyDescent="0.3">
      <c r="L310" s="71"/>
      <c r="M310" s="71"/>
    </row>
    <row r="311" spans="12:13" x14ac:dyDescent="0.3">
      <c r="L311" s="71"/>
      <c r="M311" s="71"/>
    </row>
    <row r="312" spans="12:13" x14ac:dyDescent="0.3">
      <c r="L312" s="71"/>
      <c r="M312" s="71"/>
    </row>
    <row r="313" spans="12:13" x14ac:dyDescent="0.3">
      <c r="L313" s="71"/>
      <c r="M313" s="71"/>
    </row>
    <row r="314" spans="12:13" x14ac:dyDescent="0.3">
      <c r="L314" s="71"/>
      <c r="M314" s="71"/>
    </row>
    <row r="315" spans="12:13" x14ac:dyDescent="0.3">
      <c r="L315" s="71"/>
      <c r="M315" s="71"/>
    </row>
    <row r="316" spans="12:13" x14ac:dyDescent="0.3">
      <c r="L316" s="71"/>
      <c r="M316" s="71"/>
    </row>
    <row r="317" spans="12:13" x14ac:dyDescent="0.3">
      <c r="L317" s="71"/>
      <c r="M317" s="71"/>
    </row>
    <row r="318" spans="12:13" x14ac:dyDescent="0.3">
      <c r="L318" s="71"/>
      <c r="M318" s="71"/>
    </row>
    <row r="319" spans="12:13" x14ac:dyDescent="0.3">
      <c r="L319" s="71"/>
      <c r="M319" s="71"/>
    </row>
    <row r="320" spans="12:13" x14ac:dyDescent="0.3">
      <c r="L320" s="71"/>
      <c r="M320" s="71"/>
    </row>
    <row r="321" spans="2:29" x14ac:dyDescent="0.3">
      <c r="L321" s="71"/>
      <c r="M321" s="71"/>
    </row>
    <row r="322" spans="2:29" x14ac:dyDescent="0.3">
      <c r="L322" s="71"/>
      <c r="M322" s="71"/>
    </row>
    <row r="323" spans="2:29" x14ac:dyDescent="0.3">
      <c r="L323" s="71"/>
      <c r="M323" s="71"/>
    </row>
    <row r="324" spans="2:29" x14ac:dyDescent="0.3">
      <c r="L324" s="71"/>
      <c r="M324" s="71"/>
    </row>
    <row r="325" spans="2:29" x14ac:dyDescent="0.3">
      <c r="L325" s="71"/>
      <c r="M325" s="71"/>
    </row>
    <row r="326" spans="2:29" x14ac:dyDescent="0.3">
      <c r="L326" s="71"/>
      <c r="M326" s="71"/>
    </row>
    <row r="327" spans="2:29" x14ac:dyDescent="0.3">
      <c r="L327" s="71"/>
      <c r="M327" s="71"/>
    </row>
    <row r="328" spans="2:29" x14ac:dyDescent="0.3">
      <c r="L328" s="71"/>
      <c r="M328" s="71"/>
    </row>
    <row r="329" spans="2:29" x14ac:dyDescent="0.3">
      <c r="L329" s="71"/>
      <c r="M329" s="71"/>
    </row>
    <row r="330" spans="2:29" x14ac:dyDescent="0.3">
      <c r="L330" s="71"/>
      <c r="M330" s="71"/>
    </row>
    <row r="331" spans="2:29" x14ac:dyDescent="0.3">
      <c r="L331" s="71"/>
      <c r="M331" s="71"/>
    </row>
    <row r="332" spans="2:29" x14ac:dyDescent="0.3">
      <c r="L332" s="71"/>
      <c r="M332" s="71"/>
    </row>
    <row r="333" spans="2:29" x14ac:dyDescent="0.3">
      <c r="L333" s="71"/>
      <c r="M333" s="71"/>
    </row>
    <row r="334" spans="2:29" x14ac:dyDescent="0.3">
      <c r="L334" s="71"/>
      <c r="M334" s="71"/>
    </row>
    <row r="335" spans="2:29" x14ac:dyDescent="0.3">
      <c r="L335" s="71"/>
      <c r="M335" s="71"/>
    </row>
    <row r="336" spans="2:29" x14ac:dyDescent="0.3">
      <c r="B336" s="15"/>
      <c r="C336" s="15"/>
      <c r="D336" s="16"/>
      <c r="E336" s="17"/>
      <c r="F336" s="17"/>
      <c r="G336" s="17"/>
      <c r="H336" s="17"/>
      <c r="I336" s="17"/>
      <c r="J336" s="72"/>
      <c r="K336" s="73"/>
      <c r="L336" s="74"/>
      <c r="M336" s="74"/>
      <c r="N336" s="75"/>
      <c r="O336" s="17"/>
      <c r="P336" s="17"/>
      <c r="Q336" s="16"/>
      <c r="R336" s="17"/>
      <c r="S336" s="17"/>
      <c r="T336" s="17"/>
      <c r="U336" s="17"/>
      <c r="V336" s="17"/>
      <c r="W336" s="17"/>
      <c r="X336" s="17"/>
      <c r="Y336" s="17"/>
      <c r="Z336" s="18"/>
      <c r="AA336" s="17"/>
      <c r="AB336" s="17"/>
      <c r="AC336" s="17"/>
    </row>
    <row r="337" spans="12:13" x14ac:dyDescent="0.3">
      <c r="L337" s="71"/>
      <c r="M337" s="71"/>
    </row>
    <row r="338" spans="12:13" x14ac:dyDescent="0.3">
      <c r="L338" s="71"/>
      <c r="M338" s="71"/>
    </row>
    <row r="339" spans="12:13" x14ac:dyDescent="0.3">
      <c r="L339" s="71"/>
      <c r="M339" s="71"/>
    </row>
    <row r="340" spans="12:13" x14ac:dyDescent="0.3">
      <c r="L340" s="71"/>
      <c r="M340" s="71"/>
    </row>
    <row r="341" spans="12:13" x14ac:dyDescent="0.3">
      <c r="L341" s="71"/>
      <c r="M341" s="71"/>
    </row>
    <row r="342" spans="12:13" x14ac:dyDescent="0.3">
      <c r="L342" s="71"/>
      <c r="M342" s="71"/>
    </row>
    <row r="343" spans="12:13" x14ac:dyDescent="0.3">
      <c r="L343" s="71"/>
      <c r="M343" s="71"/>
    </row>
    <row r="344" spans="12:13" x14ac:dyDescent="0.3">
      <c r="L344" s="71"/>
      <c r="M344" s="71"/>
    </row>
    <row r="345" spans="12:13" x14ac:dyDescent="0.3">
      <c r="L345" s="71"/>
      <c r="M345" s="71"/>
    </row>
    <row r="346" spans="12:13" x14ac:dyDescent="0.3">
      <c r="L346" s="71"/>
      <c r="M346" s="71"/>
    </row>
    <row r="347" spans="12:13" x14ac:dyDescent="0.3">
      <c r="L347" s="71"/>
      <c r="M347" s="71"/>
    </row>
    <row r="348" spans="12:13" x14ac:dyDescent="0.3">
      <c r="L348" s="71"/>
      <c r="M348" s="71"/>
    </row>
    <row r="349" spans="12:13" x14ac:dyDescent="0.3">
      <c r="L349" s="71"/>
      <c r="M349" s="71"/>
    </row>
    <row r="350" spans="12:13" x14ac:dyDescent="0.3">
      <c r="L350" s="71"/>
      <c r="M350" s="71"/>
    </row>
    <row r="351" spans="12:13" x14ac:dyDescent="0.3">
      <c r="L351" s="71"/>
      <c r="M351" s="71"/>
    </row>
    <row r="352" spans="12:13" x14ac:dyDescent="0.3">
      <c r="L352" s="71"/>
      <c r="M352" s="71"/>
    </row>
    <row r="353" spans="12:13" x14ac:dyDescent="0.3">
      <c r="L353" s="71"/>
      <c r="M353" s="71"/>
    </row>
    <row r="354" spans="12:13" x14ac:dyDescent="0.3">
      <c r="L354" s="71"/>
      <c r="M354" s="71"/>
    </row>
    <row r="355" spans="12:13" x14ac:dyDescent="0.3">
      <c r="L355" s="71"/>
      <c r="M355" s="71"/>
    </row>
    <row r="356" spans="12:13" x14ac:dyDescent="0.3">
      <c r="L356" s="71"/>
      <c r="M356" s="71"/>
    </row>
    <row r="357" spans="12:13" x14ac:dyDescent="0.3">
      <c r="L357" s="71"/>
      <c r="M357" s="71"/>
    </row>
    <row r="358" spans="12:13" x14ac:dyDescent="0.3">
      <c r="L358" s="71"/>
      <c r="M358" s="71"/>
    </row>
    <row r="359" spans="12:13" x14ac:dyDescent="0.3">
      <c r="L359" s="71"/>
      <c r="M359" s="71"/>
    </row>
    <row r="360" spans="12:13" x14ac:dyDescent="0.3">
      <c r="L360" s="71"/>
      <c r="M360" s="71"/>
    </row>
    <row r="361" spans="12:13" x14ac:dyDescent="0.3">
      <c r="L361" s="71"/>
      <c r="M361" s="71"/>
    </row>
    <row r="362" spans="12:13" x14ac:dyDescent="0.3">
      <c r="L362" s="71"/>
      <c r="M362" s="71"/>
    </row>
    <row r="363" spans="12:13" x14ac:dyDescent="0.3">
      <c r="L363" s="71"/>
      <c r="M363" s="71"/>
    </row>
    <row r="364" spans="12:13" x14ac:dyDescent="0.3">
      <c r="L364" s="71"/>
      <c r="M364" s="71"/>
    </row>
    <row r="365" spans="12:13" x14ac:dyDescent="0.3">
      <c r="L365" s="71"/>
      <c r="M365" s="71"/>
    </row>
    <row r="366" spans="12:13" x14ac:dyDescent="0.3">
      <c r="L366" s="71"/>
      <c r="M366" s="71"/>
    </row>
    <row r="367" spans="12:13" x14ac:dyDescent="0.3">
      <c r="L367" s="71"/>
      <c r="M367" s="71"/>
    </row>
    <row r="368" spans="12:13" x14ac:dyDescent="0.3">
      <c r="L368" s="71"/>
      <c r="M368" s="71"/>
    </row>
    <row r="369" spans="2:29" x14ac:dyDescent="0.3">
      <c r="B369" s="11"/>
      <c r="C369" s="11"/>
      <c r="D369" s="12"/>
      <c r="E369" s="13"/>
      <c r="F369" s="13"/>
      <c r="G369" s="13"/>
      <c r="H369" s="13"/>
      <c r="I369" s="13"/>
      <c r="J369" s="76"/>
      <c r="K369" s="77"/>
      <c r="L369" s="78"/>
      <c r="M369" s="78"/>
      <c r="N369" s="79"/>
      <c r="O369" s="13"/>
      <c r="P369" s="13"/>
      <c r="Q369" s="12"/>
      <c r="R369" s="13"/>
      <c r="S369" s="13"/>
      <c r="T369" s="13"/>
      <c r="U369" s="13"/>
      <c r="V369" s="13"/>
      <c r="W369" s="13"/>
      <c r="X369" s="13"/>
      <c r="Y369" s="13"/>
      <c r="Z369" s="14"/>
      <c r="AA369" s="13"/>
      <c r="AB369" s="13"/>
      <c r="AC369" s="13"/>
    </row>
    <row r="370" spans="2:29" x14ac:dyDescent="0.3">
      <c r="L370" s="71"/>
      <c r="M370" s="71"/>
    </row>
    <row r="371" spans="2:29" x14ac:dyDescent="0.3">
      <c r="L371" s="71"/>
      <c r="M371" s="71"/>
    </row>
    <row r="372" spans="2:29" x14ac:dyDescent="0.3">
      <c r="L372" s="71"/>
      <c r="M372" s="71"/>
    </row>
    <row r="373" spans="2:29" x14ac:dyDescent="0.3">
      <c r="L373" s="71"/>
      <c r="M373" s="71"/>
    </row>
    <row r="374" spans="2:29" x14ac:dyDescent="0.3">
      <c r="L374" s="71"/>
      <c r="M374" s="71"/>
    </row>
    <row r="375" spans="2:29" x14ac:dyDescent="0.3">
      <c r="L375" s="71"/>
      <c r="M375" s="71"/>
    </row>
    <row r="376" spans="2:29" x14ac:dyDescent="0.3">
      <c r="L376" s="71"/>
      <c r="M376" s="71"/>
    </row>
    <row r="377" spans="2:29" x14ac:dyDescent="0.3">
      <c r="L377" s="71"/>
      <c r="M377" s="71"/>
    </row>
    <row r="378" spans="2:29" x14ac:dyDescent="0.3">
      <c r="L378" s="71"/>
      <c r="M378" s="71"/>
    </row>
    <row r="379" spans="2:29" x14ac:dyDescent="0.3">
      <c r="L379" s="71"/>
      <c r="M379" s="71"/>
    </row>
    <row r="380" spans="2:29" x14ac:dyDescent="0.3">
      <c r="L380" s="71"/>
      <c r="M380" s="71"/>
    </row>
    <row r="381" spans="2:29" x14ac:dyDescent="0.3">
      <c r="L381" s="71"/>
      <c r="M381" s="71"/>
    </row>
    <row r="382" spans="2:29" x14ac:dyDescent="0.3">
      <c r="L382" s="71"/>
      <c r="M382" s="71"/>
    </row>
    <row r="383" spans="2:29" x14ac:dyDescent="0.3">
      <c r="L383" s="71"/>
      <c r="M383" s="71"/>
    </row>
    <row r="384" spans="2:29" x14ac:dyDescent="0.3">
      <c r="L384" s="71"/>
      <c r="M384" s="71"/>
    </row>
    <row r="385" spans="2:29" x14ac:dyDescent="0.3">
      <c r="L385" s="71"/>
      <c r="M385" s="71"/>
    </row>
    <row r="386" spans="2:29" x14ac:dyDescent="0.3">
      <c r="L386" s="71"/>
      <c r="M386" s="71"/>
    </row>
    <row r="387" spans="2:29" x14ac:dyDescent="0.3">
      <c r="L387" s="71"/>
      <c r="M387" s="71"/>
    </row>
    <row r="388" spans="2:29" x14ac:dyDescent="0.3">
      <c r="L388" s="71"/>
      <c r="M388" s="71"/>
    </row>
    <row r="389" spans="2:29" x14ac:dyDescent="0.3">
      <c r="L389" s="71"/>
      <c r="M389" s="71"/>
    </row>
    <row r="390" spans="2:29" x14ac:dyDescent="0.3">
      <c r="B390" s="15"/>
      <c r="C390" s="15"/>
      <c r="D390" s="16"/>
      <c r="E390" s="17"/>
      <c r="F390" s="17"/>
      <c r="G390" s="17"/>
      <c r="H390" s="17"/>
      <c r="I390" s="17"/>
      <c r="J390" s="72"/>
      <c r="K390" s="73"/>
      <c r="L390" s="74"/>
      <c r="M390" s="74"/>
      <c r="N390" s="75"/>
      <c r="O390" s="17"/>
      <c r="P390" s="17"/>
      <c r="Q390" s="16"/>
      <c r="R390" s="17"/>
      <c r="S390" s="17"/>
      <c r="T390" s="17"/>
      <c r="U390" s="17"/>
      <c r="V390" s="17"/>
      <c r="W390" s="17"/>
      <c r="X390" s="17"/>
      <c r="Y390" s="17"/>
      <c r="Z390" s="18"/>
      <c r="AA390" s="17"/>
      <c r="AB390" s="17"/>
      <c r="AC390" s="17"/>
    </row>
    <row r="391" spans="2:29" x14ac:dyDescent="0.3">
      <c r="L391" s="71"/>
      <c r="M391" s="71"/>
    </row>
    <row r="392" spans="2:29" x14ac:dyDescent="0.3">
      <c r="L392" s="71"/>
      <c r="M392" s="71"/>
    </row>
    <row r="393" spans="2:29" x14ac:dyDescent="0.3">
      <c r="L393" s="71"/>
      <c r="M393" s="71"/>
    </row>
    <row r="394" spans="2:29" x14ac:dyDescent="0.3">
      <c r="L394" s="71"/>
      <c r="M394" s="71"/>
    </row>
    <row r="395" spans="2:29" x14ac:dyDescent="0.3">
      <c r="L395" s="71"/>
      <c r="M395" s="71"/>
    </row>
    <row r="396" spans="2:29" x14ac:dyDescent="0.3">
      <c r="L396" s="71"/>
      <c r="M396" s="71"/>
    </row>
    <row r="397" spans="2:29" x14ac:dyDescent="0.3">
      <c r="L397" s="71"/>
      <c r="M397" s="71"/>
    </row>
    <row r="398" spans="2:29" x14ac:dyDescent="0.3">
      <c r="L398" s="71"/>
      <c r="M398" s="71"/>
    </row>
    <row r="399" spans="2:29" x14ac:dyDescent="0.3">
      <c r="L399" s="71"/>
      <c r="M399" s="71"/>
    </row>
    <row r="400" spans="2:29" x14ac:dyDescent="0.3">
      <c r="L400" s="71"/>
      <c r="M400" s="71"/>
    </row>
    <row r="401" spans="11:26" x14ac:dyDescent="0.3">
      <c r="L401" s="71"/>
      <c r="M401" s="71"/>
    </row>
    <row r="402" spans="11:26" x14ac:dyDescent="0.3">
      <c r="L402" s="71"/>
      <c r="M402" s="71"/>
    </row>
    <row r="403" spans="11:26" x14ac:dyDescent="0.3">
      <c r="L403" s="71"/>
      <c r="M403" s="71"/>
    </row>
    <row r="404" spans="11:26" x14ac:dyDescent="0.3">
      <c r="L404" s="71"/>
      <c r="M404" s="71"/>
    </row>
    <row r="405" spans="11:26" x14ac:dyDescent="0.3">
      <c r="L405" s="71"/>
      <c r="M405" s="71"/>
    </row>
    <row r="406" spans="11:26" x14ac:dyDescent="0.3">
      <c r="L406" s="71"/>
      <c r="M406" s="71"/>
    </row>
    <row r="407" spans="11:26" x14ac:dyDescent="0.3">
      <c r="L407" s="71"/>
      <c r="M407" s="71"/>
    </row>
    <row r="408" spans="11:26" x14ac:dyDescent="0.3">
      <c r="L408" s="71"/>
      <c r="M408" s="71"/>
    </row>
    <row r="409" spans="11:26" x14ac:dyDescent="0.3">
      <c r="K409" s="80"/>
      <c r="L409" s="71"/>
      <c r="M409" s="71"/>
      <c r="Z409" s="19"/>
    </row>
    <row r="410" spans="11:26" x14ac:dyDescent="0.3">
      <c r="L410" s="71"/>
      <c r="M410" s="71"/>
    </row>
    <row r="411" spans="11:26" x14ac:dyDescent="0.3">
      <c r="L411" s="71"/>
      <c r="M411" s="71"/>
    </row>
    <row r="412" spans="11:26" x14ac:dyDescent="0.3">
      <c r="L412" s="71"/>
      <c r="M412" s="71"/>
    </row>
    <row r="413" spans="11:26" x14ac:dyDescent="0.3">
      <c r="L413" s="71"/>
      <c r="M413" s="71"/>
    </row>
    <row r="414" spans="11:26" x14ac:dyDescent="0.3">
      <c r="L414" s="71"/>
      <c r="M414" s="71"/>
    </row>
    <row r="415" spans="11:26" x14ac:dyDescent="0.3">
      <c r="L415" s="71"/>
      <c r="M415" s="71"/>
    </row>
    <row r="416" spans="11:26" x14ac:dyDescent="0.3">
      <c r="L416" s="71"/>
      <c r="M416" s="71"/>
    </row>
    <row r="417" spans="2:30" x14ac:dyDescent="0.3">
      <c r="L417" s="71"/>
      <c r="M417" s="71"/>
    </row>
    <row r="418" spans="2:30" x14ac:dyDescent="0.3">
      <c r="K418" s="80"/>
      <c r="L418" s="71"/>
      <c r="M418" s="71"/>
      <c r="Z418" s="19"/>
    </row>
    <row r="419" spans="2:30" x14ac:dyDescent="0.3">
      <c r="L419" s="71"/>
      <c r="M419" s="71"/>
    </row>
    <row r="420" spans="2:30" x14ac:dyDescent="0.3">
      <c r="L420" s="71"/>
      <c r="M420" s="71"/>
    </row>
    <row r="421" spans="2:30" x14ac:dyDescent="0.3">
      <c r="L421" s="71"/>
      <c r="M421" s="71"/>
    </row>
    <row r="422" spans="2:30" x14ac:dyDescent="0.3">
      <c r="L422" s="71"/>
      <c r="M422" s="71"/>
    </row>
    <row r="423" spans="2:30" x14ac:dyDescent="0.3">
      <c r="L423" s="71"/>
      <c r="M423" s="71"/>
    </row>
    <row r="424" spans="2:30" x14ac:dyDescent="0.3">
      <c r="L424" s="71"/>
      <c r="M424" s="71"/>
    </row>
    <row r="425" spans="2:30" x14ac:dyDescent="0.3">
      <c r="L425" s="71"/>
      <c r="M425" s="71"/>
    </row>
    <row r="426" spans="2:30" x14ac:dyDescent="0.3">
      <c r="L426" s="71"/>
      <c r="M426" s="71"/>
    </row>
    <row r="427" spans="2:30" x14ac:dyDescent="0.3">
      <c r="B427" s="6"/>
      <c r="C427" s="6"/>
      <c r="D427" s="7"/>
      <c r="L427" s="71"/>
      <c r="M427" s="71"/>
      <c r="AD427" s="1"/>
    </row>
    <row r="428" spans="2:30" x14ac:dyDescent="0.3">
      <c r="B428" s="11"/>
      <c r="C428" s="11"/>
      <c r="D428" s="12"/>
      <c r="E428" s="13"/>
      <c r="F428" s="13"/>
      <c r="G428" s="13"/>
      <c r="H428" s="13"/>
      <c r="I428" s="13"/>
      <c r="J428" s="76"/>
      <c r="K428" s="77"/>
      <c r="L428" s="78"/>
      <c r="M428" s="78"/>
      <c r="N428" s="79"/>
      <c r="O428" s="13"/>
      <c r="P428" s="13"/>
      <c r="Q428" s="12"/>
      <c r="R428" s="13"/>
      <c r="S428" s="13"/>
      <c r="T428" s="13"/>
      <c r="U428" s="13"/>
      <c r="V428" s="13"/>
      <c r="W428" s="13"/>
      <c r="X428" s="13"/>
      <c r="Y428" s="13"/>
      <c r="Z428" s="14"/>
      <c r="AA428" s="13"/>
      <c r="AB428" s="13"/>
      <c r="AC428" s="13"/>
    </row>
    <row r="429" spans="2:30" x14ac:dyDescent="0.3">
      <c r="L429" s="71"/>
      <c r="M429" s="71"/>
    </row>
    <row r="430" spans="2:30" x14ac:dyDescent="0.3">
      <c r="L430" s="71"/>
      <c r="M430" s="71"/>
    </row>
    <row r="431" spans="2:30" x14ac:dyDescent="0.3">
      <c r="L431" s="71"/>
      <c r="M431" s="71"/>
    </row>
    <row r="432" spans="2:30" x14ac:dyDescent="0.3">
      <c r="L432" s="71"/>
      <c r="M432" s="71"/>
    </row>
    <row r="433" spans="12:13" x14ac:dyDescent="0.3">
      <c r="L433" s="71"/>
      <c r="M433" s="71"/>
    </row>
    <row r="434" spans="12:13" x14ac:dyDescent="0.3">
      <c r="L434" s="71"/>
      <c r="M434" s="71"/>
    </row>
    <row r="435" spans="12:13" x14ac:dyDescent="0.3">
      <c r="L435" s="71"/>
      <c r="M435" s="71"/>
    </row>
    <row r="436" spans="12:13" x14ac:dyDescent="0.3">
      <c r="L436" s="71"/>
      <c r="M436" s="71"/>
    </row>
    <row r="437" spans="12:13" x14ac:dyDescent="0.3">
      <c r="L437" s="71"/>
      <c r="M437" s="71"/>
    </row>
    <row r="438" spans="12:13" x14ac:dyDescent="0.3">
      <c r="L438" s="71"/>
      <c r="M438" s="71"/>
    </row>
    <row r="439" spans="12:13" x14ac:dyDescent="0.3">
      <c r="L439" s="71"/>
      <c r="M439" s="71"/>
    </row>
    <row r="440" spans="12:13" x14ac:dyDescent="0.3">
      <c r="L440" s="71"/>
      <c r="M440" s="71"/>
    </row>
    <row r="441" spans="12:13" x14ac:dyDescent="0.3">
      <c r="L441" s="71"/>
      <c r="M441" s="71"/>
    </row>
    <row r="442" spans="12:13" x14ac:dyDescent="0.3">
      <c r="L442" s="71"/>
      <c r="M442" s="71"/>
    </row>
    <row r="443" spans="12:13" x14ac:dyDescent="0.3">
      <c r="L443" s="71"/>
      <c r="M443" s="71"/>
    </row>
    <row r="444" spans="12:13" x14ac:dyDescent="0.3">
      <c r="L444" s="71"/>
      <c r="M444" s="71"/>
    </row>
    <row r="445" spans="12:13" x14ac:dyDescent="0.3">
      <c r="L445" s="71"/>
      <c r="M445" s="71"/>
    </row>
    <row r="446" spans="12:13" x14ac:dyDescent="0.3">
      <c r="L446" s="71"/>
      <c r="M446" s="71"/>
    </row>
    <row r="447" spans="12:13" x14ac:dyDescent="0.3">
      <c r="L447" s="71"/>
      <c r="M447" s="71"/>
    </row>
    <row r="448" spans="12:13" x14ac:dyDescent="0.3">
      <c r="L448" s="71"/>
      <c r="M448" s="71"/>
    </row>
    <row r="449" spans="2:29" x14ac:dyDescent="0.3">
      <c r="L449" s="71"/>
      <c r="M449" s="71"/>
    </row>
    <row r="450" spans="2:29" x14ac:dyDescent="0.3">
      <c r="B450" s="11"/>
      <c r="C450" s="11"/>
      <c r="D450" s="12"/>
      <c r="E450" s="13"/>
      <c r="F450" s="13"/>
      <c r="G450" s="13"/>
      <c r="H450" s="13"/>
      <c r="I450" s="13"/>
      <c r="J450" s="76"/>
      <c r="K450" s="77"/>
      <c r="L450" s="78"/>
      <c r="M450" s="78"/>
      <c r="N450" s="79"/>
      <c r="O450" s="13"/>
      <c r="P450" s="13"/>
      <c r="Q450" s="12"/>
      <c r="R450" s="13"/>
      <c r="S450" s="13"/>
      <c r="T450" s="13"/>
      <c r="U450" s="13"/>
      <c r="V450" s="13"/>
      <c r="W450" s="13"/>
      <c r="X450" s="13"/>
      <c r="Y450" s="13"/>
      <c r="Z450" s="14"/>
      <c r="AA450" s="13"/>
      <c r="AB450" s="13"/>
      <c r="AC450" s="13"/>
    </row>
    <row r="451" spans="2:29" x14ac:dyDescent="0.3">
      <c r="L451" s="71"/>
      <c r="M451" s="71"/>
    </row>
    <row r="452" spans="2:29" x14ac:dyDescent="0.3">
      <c r="L452" s="71"/>
      <c r="M452" s="71"/>
    </row>
    <row r="453" spans="2:29" x14ac:dyDescent="0.3">
      <c r="L453" s="71"/>
      <c r="M453" s="71"/>
    </row>
    <row r="454" spans="2:29" x14ac:dyDescent="0.3">
      <c r="L454" s="71"/>
      <c r="M454" s="71"/>
    </row>
    <row r="455" spans="2:29" x14ac:dyDescent="0.3">
      <c r="L455" s="71"/>
      <c r="M455" s="71"/>
    </row>
    <row r="456" spans="2:29" x14ac:dyDescent="0.3">
      <c r="L456" s="71"/>
      <c r="M456" s="71"/>
    </row>
    <row r="457" spans="2:29" x14ac:dyDescent="0.3">
      <c r="L457" s="71"/>
      <c r="M457" s="71"/>
    </row>
    <row r="458" spans="2:29" x14ac:dyDescent="0.3">
      <c r="L458" s="71"/>
      <c r="M458" s="71"/>
    </row>
    <row r="459" spans="2:29" x14ac:dyDescent="0.3">
      <c r="L459" s="71"/>
      <c r="M459" s="71"/>
    </row>
    <row r="460" spans="2:29" x14ac:dyDescent="0.3">
      <c r="L460" s="71"/>
      <c r="M460" s="71"/>
    </row>
    <row r="461" spans="2:29" x14ac:dyDescent="0.3">
      <c r="L461" s="71"/>
      <c r="M461" s="71"/>
    </row>
    <row r="462" spans="2:29" x14ac:dyDescent="0.3">
      <c r="L462" s="71"/>
      <c r="M462" s="71"/>
    </row>
    <row r="463" spans="2:29" x14ac:dyDescent="0.3">
      <c r="L463" s="71"/>
      <c r="M463" s="71"/>
    </row>
    <row r="464" spans="2:29" x14ac:dyDescent="0.3">
      <c r="B464" s="11"/>
      <c r="C464" s="11"/>
      <c r="D464" s="12"/>
      <c r="E464" s="13"/>
      <c r="F464" s="13"/>
      <c r="G464" s="13"/>
      <c r="H464" s="13"/>
      <c r="I464" s="13"/>
      <c r="J464" s="76"/>
      <c r="K464" s="77"/>
      <c r="L464" s="78"/>
      <c r="M464" s="78"/>
      <c r="N464" s="79"/>
      <c r="O464" s="13"/>
      <c r="P464" s="13"/>
      <c r="Q464" s="12"/>
      <c r="R464" s="13"/>
      <c r="S464" s="13"/>
      <c r="T464" s="13"/>
      <c r="U464" s="13"/>
      <c r="V464" s="13"/>
      <c r="W464" s="13"/>
      <c r="X464" s="13"/>
      <c r="Y464" s="13"/>
      <c r="Z464" s="14"/>
      <c r="AA464" s="13"/>
      <c r="AB464" s="13"/>
      <c r="AC464" s="13"/>
    </row>
    <row r="465" spans="10:13" x14ac:dyDescent="0.3">
      <c r="L465" s="71"/>
      <c r="M465" s="71"/>
    </row>
    <row r="466" spans="10:13" x14ac:dyDescent="0.3">
      <c r="L466" s="71"/>
      <c r="M466" s="71"/>
    </row>
    <row r="467" spans="10:13" x14ac:dyDescent="0.3">
      <c r="L467" s="71"/>
      <c r="M467" s="71"/>
    </row>
    <row r="468" spans="10:13" x14ac:dyDescent="0.3">
      <c r="L468" s="71"/>
      <c r="M468" s="71"/>
    </row>
    <row r="469" spans="10:13" x14ac:dyDescent="0.3">
      <c r="L469" s="71"/>
      <c r="M469" s="71"/>
    </row>
    <row r="470" spans="10:13" x14ac:dyDescent="0.3">
      <c r="L470" s="71"/>
      <c r="M470" s="71"/>
    </row>
    <row r="471" spans="10:13" x14ac:dyDescent="0.3">
      <c r="L471" s="71"/>
      <c r="M471" s="71"/>
    </row>
    <row r="472" spans="10:13" x14ac:dyDescent="0.3">
      <c r="L472" s="71"/>
      <c r="M472" s="71"/>
    </row>
    <row r="473" spans="10:13" x14ac:dyDescent="0.3">
      <c r="L473" s="71"/>
      <c r="M473" s="71"/>
    </row>
    <row r="474" spans="10:13" x14ac:dyDescent="0.3">
      <c r="L474" s="71"/>
      <c r="M474" s="71"/>
    </row>
    <row r="475" spans="10:13" x14ac:dyDescent="0.3">
      <c r="L475" s="71"/>
      <c r="M475" s="71"/>
    </row>
    <row r="476" spans="10:13" x14ac:dyDescent="0.3">
      <c r="J476" s="81"/>
      <c r="L476" s="71"/>
      <c r="M476" s="71"/>
    </row>
    <row r="477" spans="10:13" x14ac:dyDescent="0.3">
      <c r="L477" s="71"/>
      <c r="M477" s="71"/>
    </row>
    <row r="478" spans="10:13" x14ac:dyDescent="0.3">
      <c r="L478" s="71"/>
      <c r="M478" s="71"/>
    </row>
    <row r="479" spans="10:13" x14ac:dyDescent="0.3">
      <c r="L479" s="71"/>
      <c r="M479" s="71"/>
    </row>
    <row r="480" spans="10:13" x14ac:dyDescent="0.3">
      <c r="L480" s="71"/>
      <c r="M480" s="71"/>
    </row>
    <row r="481" spans="12:13" x14ac:dyDescent="0.3">
      <c r="L481" s="71"/>
      <c r="M481" s="71"/>
    </row>
    <row r="482" spans="12:13" x14ac:dyDescent="0.3">
      <c r="L482" s="71"/>
      <c r="M482" s="71"/>
    </row>
    <row r="483" spans="12:13" x14ac:dyDescent="0.3">
      <c r="L483" s="71"/>
      <c r="M483" s="71"/>
    </row>
    <row r="484" spans="12:13" x14ac:dyDescent="0.3">
      <c r="L484" s="71"/>
      <c r="M484" s="71"/>
    </row>
    <row r="485" spans="12:13" x14ac:dyDescent="0.3">
      <c r="L485" s="71"/>
      <c r="M485" s="71"/>
    </row>
    <row r="486" spans="12:13" x14ac:dyDescent="0.3">
      <c r="L486" s="71"/>
      <c r="M486" s="71"/>
    </row>
    <row r="487" spans="12:13" x14ac:dyDescent="0.3">
      <c r="L487" s="71"/>
      <c r="M487" s="71"/>
    </row>
    <row r="488" spans="12:13" x14ac:dyDescent="0.3">
      <c r="L488" s="71"/>
      <c r="M488" s="71"/>
    </row>
    <row r="489" spans="12:13" x14ac:dyDescent="0.3">
      <c r="L489" s="71"/>
      <c r="M489" s="71"/>
    </row>
    <row r="490" spans="12:13" x14ac:dyDescent="0.3">
      <c r="L490" s="71"/>
      <c r="M490" s="71"/>
    </row>
    <row r="491" spans="12:13" x14ac:dyDescent="0.3">
      <c r="L491" s="71"/>
      <c r="M491" s="71"/>
    </row>
    <row r="492" spans="12:13" x14ac:dyDescent="0.3">
      <c r="L492" s="71"/>
      <c r="M492" s="71"/>
    </row>
    <row r="493" spans="12:13" x14ac:dyDescent="0.3">
      <c r="L493" s="71"/>
      <c r="M493" s="71"/>
    </row>
    <row r="494" spans="12:13" x14ac:dyDescent="0.3">
      <c r="L494" s="71"/>
      <c r="M494" s="71"/>
    </row>
    <row r="495" spans="12:13" x14ac:dyDescent="0.3">
      <c r="L495" s="71"/>
      <c r="M495" s="71"/>
    </row>
    <row r="496" spans="12:13" x14ac:dyDescent="0.3">
      <c r="L496" s="71"/>
      <c r="M496" s="71"/>
    </row>
    <row r="497" spans="12:13" x14ac:dyDescent="0.3">
      <c r="L497" s="71"/>
      <c r="M497" s="71"/>
    </row>
    <row r="498" spans="12:13" x14ac:dyDescent="0.3">
      <c r="L498" s="71"/>
      <c r="M498" s="71"/>
    </row>
    <row r="499" spans="12:13" x14ac:dyDescent="0.3">
      <c r="L499" s="71"/>
      <c r="M499" s="71"/>
    </row>
    <row r="500" spans="12:13" x14ac:dyDescent="0.3">
      <c r="L500" s="71"/>
      <c r="M500" s="71"/>
    </row>
    <row r="501" spans="12:13" x14ac:dyDescent="0.3">
      <c r="L501" s="71"/>
      <c r="M501" s="71"/>
    </row>
    <row r="502" spans="12:13" x14ac:dyDescent="0.3">
      <c r="L502" s="71"/>
      <c r="M502" s="71"/>
    </row>
    <row r="503" spans="12:13" x14ac:dyDescent="0.3">
      <c r="L503" s="71"/>
      <c r="M503" s="71"/>
    </row>
    <row r="504" spans="12:13" x14ac:dyDescent="0.3">
      <c r="L504" s="71"/>
      <c r="M504" s="71"/>
    </row>
    <row r="505" spans="12:13" x14ac:dyDescent="0.3">
      <c r="L505" s="71"/>
      <c r="M505" s="71"/>
    </row>
    <row r="506" spans="12:13" x14ac:dyDescent="0.3">
      <c r="L506" s="71"/>
      <c r="M506" s="71"/>
    </row>
    <row r="507" spans="12:13" x14ac:dyDescent="0.3">
      <c r="L507" s="71"/>
      <c r="M507" s="71"/>
    </row>
    <row r="508" spans="12:13" x14ac:dyDescent="0.3">
      <c r="L508" s="71"/>
      <c r="M508" s="71"/>
    </row>
    <row r="509" spans="12:13" x14ac:dyDescent="0.3">
      <c r="L509" s="71"/>
      <c r="M509" s="71"/>
    </row>
    <row r="510" spans="12:13" x14ac:dyDescent="0.3">
      <c r="L510" s="71"/>
      <c r="M510" s="71"/>
    </row>
    <row r="511" spans="12:13" x14ac:dyDescent="0.3">
      <c r="L511" s="71"/>
      <c r="M511" s="71"/>
    </row>
    <row r="512" spans="12:13" x14ac:dyDescent="0.3">
      <c r="L512" s="71"/>
      <c r="M512" s="71"/>
    </row>
    <row r="513" spans="2:29" x14ac:dyDescent="0.3">
      <c r="B513" s="11"/>
      <c r="C513" s="11"/>
      <c r="D513" s="12"/>
      <c r="E513" s="13"/>
      <c r="F513" s="13"/>
      <c r="G513" s="13"/>
      <c r="H513" s="13"/>
      <c r="I513" s="13"/>
      <c r="J513" s="76"/>
      <c r="K513" s="77"/>
      <c r="L513" s="78"/>
      <c r="M513" s="78"/>
      <c r="N513" s="79"/>
      <c r="O513" s="13"/>
      <c r="P513" s="13"/>
      <c r="Q513" s="12"/>
      <c r="R513" s="13"/>
      <c r="S513" s="13"/>
      <c r="T513" s="13"/>
      <c r="U513" s="13"/>
      <c r="V513" s="13"/>
      <c r="W513" s="13"/>
      <c r="X513" s="13"/>
      <c r="Y513" s="13"/>
      <c r="Z513" s="14"/>
      <c r="AA513" s="13"/>
      <c r="AB513" s="13"/>
      <c r="AC513" s="13"/>
    </row>
    <row r="514" spans="2:29" x14ac:dyDescent="0.3">
      <c r="L514" s="71"/>
      <c r="M514" s="71"/>
    </row>
    <row r="515" spans="2:29" x14ac:dyDescent="0.3">
      <c r="L515" s="71"/>
      <c r="M515" s="71"/>
    </row>
    <row r="516" spans="2:29" x14ac:dyDescent="0.3">
      <c r="L516" s="71"/>
      <c r="M516" s="71"/>
    </row>
    <row r="517" spans="2:29" x14ac:dyDescent="0.3">
      <c r="L517" s="71"/>
      <c r="M517" s="71"/>
    </row>
    <row r="518" spans="2:29" x14ac:dyDescent="0.3">
      <c r="L518" s="71"/>
      <c r="M518" s="71"/>
    </row>
    <row r="519" spans="2:29" x14ac:dyDescent="0.3">
      <c r="L519" s="71"/>
      <c r="M519" s="71"/>
    </row>
    <row r="520" spans="2:29" x14ac:dyDescent="0.3">
      <c r="L520" s="71"/>
      <c r="M520" s="71"/>
    </row>
    <row r="521" spans="2:29" x14ac:dyDescent="0.3">
      <c r="L521" s="71"/>
      <c r="M521" s="71"/>
    </row>
    <row r="522" spans="2:29" x14ac:dyDescent="0.3">
      <c r="L522" s="71"/>
      <c r="M522" s="71"/>
    </row>
    <row r="523" spans="2:29" x14ac:dyDescent="0.3">
      <c r="L523" s="71"/>
      <c r="M523" s="71"/>
    </row>
    <row r="524" spans="2:29" x14ac:dyDescent="0.3">
      <c r="L524" s="71"/>
      <c r="M524" s="71"/>
    </row>
    <row r="525" spans="2:29" x14ac:dyDescent="0.3">
      <c r="L525" s="71"/>
      <c r="M525" s="71"/>
    </row>
    <row r="526" spans="2:29" x14ac:dyDescent="0.3">
      <c r="L526" s="71"/>
      <c r="M526" s="71"/>
    </row>
    <row r="527" spans="2:29" x14ac:dyDescent="0.3">
      <c r="L527" s="71"/>
      <c r="M527" s="71"/>
    </row>
    <row r="528" spans="2:29" x14ac:dyDescent="0.3">
      <c r="L528" s="71"/>
      <c r="M528" s="71"/>
    </row>
    <row r="529" spans="12:13" x14ac:dyDescent="0.3">
      <c r="L529" s="71"/>
      <c r="M529" s="71"/>
    </row>
    <row r="530" spans="12:13" x14ac:dyDescent="0.3">
      <c r="L530" s="71"/>
      <c r="M530" s="71"/>
    </row>
    <row r="531" spans="12:13" x14ac:dyDescent="0.3">
      <c r="L531" s="71"/>
      <c r="M531" s="71"/>
    </row>
    <row r="532" spans="12:13" x14ac:dyDescent="0.3">
      <c r="L532" s="71"/>
      <c r="M532" s="71"/>
    </row>
    <row r="533" spans="12:13" x14ac:dyDescent="0.3">
      <c r="L533" s="71"/>
      <c r="M533" s="71"/>
    </row>
    <row r="534" spans="12:13" x14ac:dyDescent="0.3">
      <c r="L534" s="71"/>
      <c r="M534" s="71"/>
    </row>
    <row r="535" spans="12:13" x14ac:dyDescent="0.3">
      <c r="L535" s="71"/>
      <c r="M535" s="71"/>
    </row>
    <row r="536" spans="12:13" x14ac:dyDescent="0.3">
      <c r="L536" s="71"/>
      <c r="M536" s="71"/>
    </row>
    <row r="537" spans="12:13" x14ac:dyDescent="0.3">
      <c r="L537" s="71"/>
      <c r="M537" s="71"/>
    </row>
    <row r="538" spans="12:13" x14ac:dyDescent="0.3">
      <c r="L538" s="71"/>
      <c r="M538" s="71"/>
    </row>
    <row r="539" spans="12:13" x14ac:dyDescent="0.3">
      <c r="L539" s="71"/>
      <c r="M539" s="71"/>
    </row>
    <row r="540" spans="12:13" x14ac:dyDescent="0.3">
      <c r="L540" s="71"/>
      <c r="M540" s="71"/>
    </row>
    <row r="541" spans="12:13" x14ac:dyDescent="0.3">
      <c r="L541" s="71"/>
      <c r="M541" s="71"/>
    </row>
    <row r="542" spans="12:13" x14ac:dyDescent="0.3">
      <c r="L542" s="71"/>
      <c r="M542" s="71"/>
    </row>
    <row r="543" spans="12:13" x14ac:dyDescent="0.3">
      <c r="L543" s="71"/>
      <c r="M543" s="71"/>
    </row>
    <row r="544" spans="12:13" x14ac:dyDescent="0.3">
      <c r="L544" s="71"/>
      <c r="M544" s="71"/>
    </row>
    <row r="545" spans="11:26" x14ac:dyDescent="0.3">
      <c r="L545" s="71"/>
      <c r="M545" s="71"/>
    </row>
    <row r="546" spans="11:26" x14ac:dyDescent="0.3">
      <c r="L546" s="71"/>
      <c r="M546" s="71"/>
    </row>
    <row r="547" spans="11:26" x14ac:dyDescent="0.3">
      <c r="L547" s="71"/>
      <c r="M547" s="71"/>
    </row>
    <row r="548" spans="11:26" x14ac:dyDescent="0.3">
      <c r="L548" s="71"/>
      <c r="M548" s="71"/>
    </row>
    <row r="549" spans="11:26" x14ac:dyDescent="0.3">
      <c r="L549" s="71"/>
      <c r="M549" s="71"/>
    </row>
    <row r="550" spans="11:26" x14ac:dyDescent="0.3">
      <c r="L550" s="71"/>
      <c r="M550" s="71"/>
    </row>
    <row r="551" spans="11:26" x14ac:dyDescent="0.3">
      <c r="L551" s="71"/>
      <c r="M551" s="71"/>
    </row>
    <row r="552" spans="11:26" x14ac:dyDescent="0.3">
      <c r="L552" s="71"/>
      <c r="M552" s="71"/>
    </row>
    <row r="553" spans="11:26" x14ac:dyDescent="0.3">
      <c r="L553" s="71"/>
      <c r="M553" s="71"/>
    </row>
    <row r="554" spans="11:26" x14ac:dyDescent="0.3">
      <c r="L554" s="71"/>
      <c r="M554" s="71"/>
    </row>
    <row r="555" spans="11:26" x14ac:dyDescent="0.3">
      <c r="L555" s="71"/>
      <c r="M555" s="71"/>
    </row>
    <row r="556" spans="11:26" x14ac:dyDescent="0.3">
      <c r="L556" s="71"/>
      <c r="M556" s="71"/>
    </row>
    <row r="557" spans="11:26" x14ac:dyDescent="0.3">
      <c r="L557" s="71"/>
      <c r="M557" s="71"/>
    </row>
    <row r="558" spans="11:26" x14ac:dyDescent="0.3">
      <c r="K558" s="80"/>
      <c r="L558" s="71"/>
      <c r="M558" s="71"/>
      <c r="Z558" s="19"/>
    </row>
    <row r="559" spans="11:26" x14ac:dyDescent="0.3">
      <c r="K559" s="80"/>
      <c r="L559" s="71"/>
      <c r="M559" s="71"/>
      <c r="Z559" s="19"/>
    </row>
    <row r="560" spans="11:26" x14ac:dyDescent="0.3">
      <c r="K560" s="80"/>
      <c r="L560" s="71"/>
      <c r="M560" s="71"/>
      <c r="Z560" s="19"/>
    </row>
    <row r="561" spans="2:29" x14ac:dyDescent="0.3">
      <c r="K561" s="80"/>
      <c r="L561" s="71"/>
      <c r="M561" s="71"/>
      <c r="Z561" s="19"/>
    </row>
    <row r="562" spans="2:29" x14ac:dyDescent="0.3">
      <c r="K562" s="80"/>
      <c r="L562" s="71"/>
      <c r="M562" s="71"/>
      <c r="Z562" s="19"/>
    </row>
    <row r="563" spans="2:29" x14ac:dyDescent="0.3">
      <c r="K563" s="80"/>
      <c r="L563" s="71"/>
      <c r="M563" s="71"/>
      <c r="Z563" s="19"/>
    </row>
    <row r="564" spans="2:29" x14ac:dyDescent="0.3">
      <c r="K564" s="80"/>
      <c r="L564" s="71"/>
      <c r="M564" s="71"/>
      <c r="Z564" s="19"/>
    </row>
    <row r="565" spans="2:29" x14ac:dyDescent="0.3">
      <c r="D565" s="20"/>
      <c r="K565" s="80"/>
      <c r="L565" s="71"/>
      <c r="M565" s="71"/>
      <c r="Z565" s="19"/>
    </row>
    <row r="566" spans="2:29" x14ac:dyDescent="0.3">
      <c r="D566" s="20"/>
      <c r="K566" s="80"/>
      <c r="L566" s="71"/>
      <c r="M566" s="71"/>
      <c r="Z566" s="19"/>
    </row>
    <row r="567" spans="2:29" x14ac:dyDescent="0.3">
      <c r="D567" s="20"/>
      <c r="K567" s="80"/>
      <c r="L567" s="71"/>
      <c r="M567" s="71"/>
      <c r="Z567" s="19"/>
    </row>
    <row r="568" spans="2:29" x14ac:dyDescent="0.3">
      <c r="D568" s="20"/>
      <c r="K568" s="80"/>
      <c r="L568" s="71"/>
      <c r="M568" s="71"/>
      <c r="Z568" s="19"/>
    </row>
    <row r="569" spans="2:29" x14ac:dyDescent="0.3">
      <c r="L569" s="71"/>
      <c r="M569" s="71"/>
    </row>
    <row r="570" spans="2:29" x14ac:dyDescent="0.3">
      <c r="B570" s="21"/>
      <c r="C570" s="21"/>
      <c r="D570" s="22"/>
      <c r="E570" s="23"/>
      <c r="F570" s="23"/>
      <c r="G570" s="23"/>
      <c r="H570" s="23"/>
      <c r="I570" s="23"/>
      <c r="J570" s="82"/>
      <c r="K570" s="83"/>
      <c r="L570" s="84"/>
      <c r="M570" s="84"/>
      <c r="N570" s="85"/>
      <c r="O570" s="23"/>
      <c r="P570" s="23"/>
      <c r="Q570" s="22"/>
      <c r="R570" s="23"/>
      <c r="S570" s="23"/>
      <c r="T570" s="23"/>
      <c r="U570" s="23"/>
      <c r="V570" s="23"/>
      <c r="W570" s="23"/>
      <c r="X570" s="23"/>
      <c r="Y570" s="23"/>
      <c r="Z570" s="24"/>
      <c r="AA570" s="23"/>
      <c r="AB570" s="23"/>
      <c r="AC570" s="23"/>
    </row>
    <row r="571" spans="2:29" x14ac:dyDescent="0.3">
      <c r="L571" s="71"/>
      <c r="M571" s="71"/>
    </row>
    <row r="572" spans="2:29" x14ac:dyDescent="0.3">
      <c r="L572" s="71"/>
      <c r="M572" s="71"/>
    </row>
    <row r="573" spans="2:29" x14ac:dyDescent="0.3">
      <c r="L573" s="71"/>
      <c r="M573" s="71"/>
    </row>
    <row r="574" spans="2:29" x14ac:dyDescent="0.3">
      <c r="L574" s="71"/>
      <c r="M574" s="71"/>
    </row>
    <row r="575" spans="2:29" x14ac:dyDescent="0.3">
      <c r="L575" s="71"/>
      <c r="M575" s="71"/>
    </row>
    <row r="576" spans="2:29" x14ac:dyDescent="0.3">
      <c r="L576" s="71"/>
      <c r="M576" s="71"/>
    </row>
    <row r="577" spans="4:26" x14ac:dyDescent="0.3">
      <c r="L577" s="71"/>
      <c r="M577" s="71"/>
    </row>
    <row r="578" spans="4:26" x14ac:dyDescent="0.3">
      <c r="L578" s="71"/>
      <c r="M578" s="71"/>
    </row>
    <row r="579" spans="4:26" x14ac:dyDescent="0.3">
      <c r="L579" s="71"/>
      <c r="M579" s="71"/>
    </row>
    <row r="580" spans="4:26" x14ac:dyDescent="0.3">
      <c r="L580" s="71"/>
      <c r="M580" s="71"/>
    </row>
    <row r="581" spans="4:26" x14ac:dyDescent="0.3">
      <c r="L581" s="71"/>
      <c r="M581" s="71"/>
    </row>
    <row r="582" spans="4:26" x14ac:dyDescent="0.3">
      <c r="L582" s="71"/>
      <c r="M582" s="71"/>
    </row>
    <row r="583" spans="4:26" x14ac:dyDescent="0.3">
      <c r="L583" s="71"/>
      <c r="M583" s="71"/>
    </row>
    <row r="584" spans="4:26" x14ac:dyDescent="0.3">
      <c r="L584" s="71"/>
      <c r="M584" s="71"/>
    </row>
    <row r="585" spans="4:26" x14ac:dyDescent="0.3">
      <c r="L585" s="71"/>
      <c r="M585" s="71"/>
    </row>
    <row r="586" spans="4:26" x14ac:dyDescent="0.3">
      <c r="L586" s="71"/>
      <c r="M586" s="71"/>
    </row>
    <row r="587" spans="4:26" x14ac:dyDescent="0.3">
      <c r="L587" s="71"/>
      <c r="M587" s="71"/>
    </row>
    <row r="588" spans="4:26" x14ac:dyDescent="0.3">
      <c r="D588" s="20"/>
      <c r="K588" s="80"/>
      <c r="L588" s="71"/>
      <c r="M588" s="71"/>
      <c r="Z588" s="19"/>
    </row>
    <row r="589" spans="4:26" x14ac:dyDescent="0.3">
      <c r="D589" s="20"/>
      <c r="K589" s="80"/>
      <c r="L589" s="71"/>
      <c r="M589" s="71"/>
      <c r="Z589" s="19"/>
    </row>
    <row r="590" spans="4:26" x14ac:dyDescent="0.3">
      <c r="D590" s="20"/>
      <c r="K590" s="80"/>
      <c r="L590" s="71"/>
      <c r="M590" s="71"/>
      <c r="Z590" s="19"/>
    </row>
    <row r="591" spans="4:26" x14ac:dyDescent="0.3">
      <c r="D591" s="20"/>
      <c r="K591" s="80"/>
      <c r="L591" s="71"/>
      <c r="M591" s="71"/>
      <c r="Z591" s="19"/>
    </row>
    <row r="592" spans="4:26" x14ac:dyDescent="0.3">
      <c r="D592" s="20"/>
      <c r="K592" s="80"/>
      <c r="L592" s="71"/>
      <c r="M592" s="71"/>
      <c r="Z592" s="19"/>
    </row>
    <row r="593" spans="2:29" x14ac:dyDescent="0.3">
      <c r="D593" s="20"/>
      <c r="K593" s="80"/>
      <c r="L593" s="71"/>
      <c r="M593" s="71"/>
      <c r="Z593" s="19"/>
    </row>
    <row r="594" spans="2:29" x14ac:dyDescent="0.3">
      <c r="D594" s="20"/>
      <c r="K594" s="80"/>
      <c r="L594" s="71"/>
      <c r="M594" s="71"/>
      <c r="Z594" s="19"/>
    </row>
    <row r="595" spans="2:29" x14ac:dyDescent="0.3">
      <c r="D595" s="20"/>
      <c r="K595" s="80"/>
      <c r="L595" s="71"/>
      <c r="M595" s="71"/>
      <c r="Z595" s="19"/>
    </row>
    <row r="596" spans="2:29" x14ac:dyDescent="0.3">
      <c r="D596" s="20"/>
      <c r="K596" s="80"/>
      <c r="L596" s="71"/>
      <c r="M596" s="71"/>
      <c r="Z596" s="19"/>
    </row>
    <row r="597" spans="2:29" x14ac:dyDescent="0.3">
      <c r="B597" s="21"/>
      <c r="C597" s="21"/>
      <c r="D597" s="22"/>
      <c r="E597" s="23"/>
      <c r="F597" s="23"/>
      <c r="G597" s="23"/>
      <c r="H597" s="23"/>
      <c r="I597" s="23"/>
      <c r="J597" s="82"/>
      <c r="K597" s="83"/>
      <c r="L597" s="84"/>
      <c r="M597" s="84"/>
      <c r="N597" s="85"/>
      <c r="O597" s="23"/>
      <c r="P597" s="23"/>
      <c r="Q597" s="22"/>
      <c r="R597" s="23"/>
      <c r="S597" s="23"/>
      <c r="T597" s="23"/>
      <c r="U597" s="23"/>
      <c r="V597" s="23"/>
      <c r="W597" s="23"/>
      <c r="X597" s="23"/>
      <c r="Y597" s="23"/>
      <c r="Z597" s="24"/>
      <c r="AA597" s="23"/>
      <c r="AB597" s="23"/>
      <c r="AC597" s="23"/>
    </row>
    <row r="598" spans="2:29" x14ac:dyDescent="0.3">
      <c r="L598" s="71"/>
      <c r="M598" s="71"/>
    </row>
    <row r="599" spans="2:29" x14ac:dyDescent="0.3">
      <c r="L599" s="71"/>
      <c r="M599" s="71"/>
    </row>
    <row r="600" spans="2:29" x14ac:dyDescent="0.3">
      <c r="L600" s="71"/>
      <c r="M600" s="71"/>
    </row>
    <row r="601" spans="2:29" x14ac:dyDescent="0.3">
      <c r="L601" s="71"/>
      <c r="M601" s="71"/>
    </row>
    <row r="602" spans="2:29" x14ac:dyDescent="0.3">
      <c r="L602" s="71"/>
      <c r="M602" s="71"/>
    </row>
    <row r="603" spans="2:29" x14ac:dyDescent="0.3">
      <c r="L603" s="71"/>
      <c r="M603" s="71"/>
    </row>
    <row r="604" spans="2:29" x14ac:dyDescent="0.3">
      <c r="L604" s="71"/>
      <c r="M604" s="71"/>
    </row>
    <row r="605" spans="2:29" x14ac:dyDescent="0.3">
      <c r="L605" s="71"/>
      <c r="M605" s="71"/>
    </row>
    <row r="606" spans="2:29" x14ac:dyDescent="0.3">
      <c r="L606" s="71"/>
      <c r="M606" s="71"/>
    </row>
    <row r="607" spans="2:29" x14ac:dyDescent="0.3">
      <c r="L607" s="71"/>
      <c r="M607" s="71"/>
    </row>
    <row r="608" spans="2:29" x14ac:dyDescent="0.3">
      <c r="L608" s="71"/>
      <c r="M608" s="71"/>
    </row>
    <row r="609" spans="12:13" x14ac:dyDescent="0.3">
      <c r="L609" s="71"/>
      <c r="M609" s="71"/>
    </row>
    <row r="610" spans="12:13" x14ac:dyDescent="0.3">
      <c r="L610" s="71"/>
      <c r="M610" s="71"/>
    </row>
    <row r="611" spans="12:13" x14ac:dyDescent="0.3">
      <c r="L611" s="71"/>
      <c r="M611" s="71"/>
    </row>
    <row r="612" spans="12:13" x14ac:dyDescent="0.3">
      <c r="L612" s="71"/>
      <c r="M612" s="71"/>
    </row>
    <row r="613" spans="12:13" x14ac:dyDescent="0.3">
      <c r="L613" s="71"/>
      <c r="M613" s="71"/>
    </row>
    <row r="614" spans="12:13" x14ac:dyDescent="0.3">
      <c r="L614" s="71"/>
      <c r="M614" s="71"/>
    </row>
    <row r="615" spans="12:13" x14ac:dyDescent="0.3">
      <c r="L615" s="71"/>
      <c r="M615" s="71"/>
    </row>
    <row r="616" spans="12:13" x14ac:dyDescent="0.3">
      <c r="L616" s="71"/>
      <c r="M616" s="71"/>
    </row>
    <row r="617" spans="12:13" x14ac:dyDescent="0.3">
      <c r="L617" s="71"/>
      <c r="M617" s="71"/>
    </row>
    <row r="618" spans="12:13" x14ac:dyDescent="0.3">
      <c r="L618" s="71"/>
      <c r="M618" s="71"/>
    </row>
    <row r="619" spans="12:13" x14ac:dyDescent="0.3">
      <c r="L619" s="71"/>
      <c r="M619" s="71"/>
    </row>
    <row r="620" spans="12:13" x14ac:dyDescent="0.3">
      <c r="L620" s="71"/>
      <c r="M620" s="71"/>
    </row>
    <row r="621" spans="12:13" x14ac:dyDescent="0.3">
      <c r="L621" s="71"/>
      <c r="M621" s="71"/>
    </row>
    <row r="622" spans="12:13" x14ac:dyDescent="0.3">
      <c r="L622" s="71"/>
      <c r="M622" s="71"/>
    </row>
    <row r="623" spans="12:13" x14ac:dyDescent="0.3">
      <c r="L623" s="71"/>
      <c r="M623" s="71"/>
    </row>
    <row r="624" spans="12:13" x14ac:dyDescent="0.3">
      <c r="L624" s="71"/>
      <c r="M624" s="71"/>
    </row>
    <row r="625" spans="2:29" x14ac:dyDescent="0.3">
      <c r="D625" s="20"/>
      <c r="K625" s="80"/>
      <c r="L625" s="71"/>
      <c r="M625" s="71"/>
      <c r="Z625" s="19"/>
    </row>
    <row r="626" spans="2:29" x14ac:dyDescent="0.3">
      <c r="D626" s="20"/>
      <c r="K626" s="80"/>
      <c r="L626" s="71"/>
      <c r="M626" s="71"/>
      <c r="Z626" s="19"/>
    </row>
    <row r="627" spans="2:29" x14ac:dyDescent="0.3">
      <c r="D627" s="20"/>
      <c r="K627" s="80"/>
      <c r="L627" s="71"/>
      <c r="M627" s="71"/>
      <c r="Z627" s="19"/>
    </row>
    <row r="628" spans="2:29" x14ac:dyDescent="0.3">
      <c r="D628" s="20"/>
      <c r="K628" s="80"/>
      <c r="L628" s="71"/>
      <c r="M628" s="71"/>
      <c r="Z628" s="19"/>
    </row>
    <row r="629" spans="2:29" x14ac:dyDescent="0.3">
      <c r="D629" s="20"/>
      <c r="K629" s="80"/>
      <c r="L629" s="71"/>
      <c r="M629" s="71"/>
      <c r="Z629" s="19"/>
    </row>
    <row r="630" spans="2:29" x14ac:dyDescent="0.3">
      <c r="B630" s="11"/>
      <c r="C630" s="11"/>
      <c r="D630" s="12"/>
      <c r="E630" s="13"/>
      <c r="F630" s="13"/>
      <c r="G630" s="13"/>
      <c r="H630" s="13"/>
      <c r="I630" s="13"/>
      <c r="J630" s="76"/>
      <c r="K630" s="77"/>
      <c r="L630" s="78"/>
      <c r="M630" s="78"/>
      <c r="N630" s="79"/>
      <c r="O630" s="13"/>
      <c r="P630" s="13"/>
      <c r="Q630" s="12"/>
      <c r="R630" s="13"/>
      <c r="S630" s="13"/>
      <c r="T630" s="13"/>
      <c r="U630" s="13"/>
      <c r="V630" s="13"/>
      <c r="W630" s="13"/>
      <c r="X630" s="13"/>
      <c r="Y630" s="13"/>
      <c r="Z630" s="14"/>
      <c r="AA630" s="13"/>
      <c r="AB630" s="13"/>
      <c r="AC630" s="13"/>
    </row>
    <row r="631" spans="2:29" x14ac:dyDescent="0.3">
      <c r="L631" s="71"/>
      <c r="M631" s="71"/>
    </row>
    <row r="632" spans="2:29" x14ac:dyDescent="0.3">
      <c r="L632" s="71"/>
      <c r="M632" s="71"/>
    </row>
    <row r="633" spans="2:29" x14ac:dyDescent="0.3">
      <c r="L633" s="71"/>
      <c r="M633" s="71"/>
    </row>
    <row r="634" spans="2:29" x14ac:dyDescent="0.3">
      <c r="L634" s="71"/>
      <c r="M634" s="71"/>
    </row>
    <row r="635" spans="2:29" x14ac:dyDescent="0.3">
      <c r="L635" s="71"/>
      <c r="M635" s="71"/>
    </row>
    <row r="636" spans="2:29" x14ac:dyDescent="0.3">
      <c r="L636" s="71"/>
      <c r="M636" s="71"/>
    </row>
    <row r="637" spans="2:29" x14ac:dyDescent="0.3">
      <c r="L637" s="71"/>
      <c r="M637" s="71"/>
    </row>
    <row r="638" spans="2:29" x14ac:dyDescent="0.3">
      <c r="L638" s="71"/>
      <c r="M638" s="71"/>
    </row>
    <row r="639" spans="2:29" x14ac:dyDescent="0.3">
      <c r="L639" s="71"/>
      <c r="M639" s="71"/>
    </row>
    <row r="640" spans="2:29" x14ac:dyDescent="0.3">
      <c r="L640" s="71"/>
      <c r="M640" s="71"/>
    </row>
    <row r="641" spans="12:13" x14ac:dyDescent="0.3">
      <c r="L641" s="71"/>
      <c r="M641" s="71"/>
    </row>
    <row r="642" spans="12:13" x14ac:dyDescent="0.3">
      <c r="L642" s="71"/>
      <c r="M642" s="71"/>
    </row>
    <row r="643" spans="12:13" x14ac:dyDescent="0.3">
      <c r="L643" s="71"/>
      <c r="M643" s="71"/>
    </row>
    <row r="644" spans="12:13" x14ac:dyDescent="0.3">
      <c r="L644" s="71"/>
      <c r="M644" s="71"/>
    </row>
    <row r="645" spans="12:13" x14ac:dyDescent="0.3">
      <c r="L645" s="71"/>
      <c r="M645" s="71"/>
    </row>
    <row r="646" spans="12:13" x14ac:dyDescent="0.3">
      <c r="L646" s="71"/>
      <c r="M646" s="71"/>
    </row>
    <row r="647" spans="12:13" x14ac:dyDescent="0.3">
      <c r="L647" s="71"/>
      <c r="M647" s="71"/>
    </row>
    <row r="648" spans="12:13" x14ac:dyDescent="0.3">
      <c r="L648" s="71"/>
      <c r="M648" s="71"/>
    </row>
    <row r="649" spans="12:13" x14ac:dyDescent="0.3">
      <c r="L649" s="71"/>
      <c r="M649" s="71"/>
    </row>
    <row r="650" spans="12:13" x14ac:dyDescent="0.3">
      <c r="L650" s="71"/>
      <c r="M650" s="71"/>
    </row>
    <row r="651" spans="12:13" x14ac:dyDescent="0.3">
      <c r="L651" s="71"/>
      <c r="M651" s="71"/>
    </row>
    <row r="652" spans="12:13" x14ac:dyDescent="0.3">
      <c r="L652" s="71"/>
      <c r="M652" s="71"/>
    </row>
    <row r="653" spans="12:13" x14ac:dyDescent="0.3">
      <c r="L653" s="71"/>
      <c r="M653" s="71"/>
    </row>
    <row r="654" spans="12:13" x14ac:dyDescent="0.3">
      <c r="L654" s="71"/>
      <c r="M654" s="71"/>
    </row>
    <row r="655" spans="12:13" x14ac:dyDescent="0.3">
      <c r="L655" s="71"/>
      <c r="M655" s="71"/>
    </row>
    <row r="656" spans="12:13" x14ac:dyDescent="0.3">
      <c r="L656" s="71"/>
      <c r="M656" s="71"/>
    </row>
    <row r="657" spans="12:13" x14ac:dyDescent="0.3">
      <c r="L657" s="71"/>
      <c r="M657" s="71"/>
    </row>
    <row r="658" spans="12:13" x14ac:dyDescent="0.3">
      <c r="L658" s="71"/>
      <c r="M658" s="71"/>
    </row>
    <row r="659" spans="12:13" x14ac:dyDescent="0.3">
      <c r="L659" s="71"/>
      <c r="M659" s="71"/>
    </row>
    <row r="660" spans="12:13" x14ac:dyDescent="0.3">
      <c r="L660" s="71"/>
      <c r="M660" s="71"/>
    </row>
    <row r="661" spans="12:13" x14ac:dyDescent="0.3">
      <c r="L661" s="71"/>
      <c r="M661" s="71"/>
    </row>
    <row r="662" spans="12:13" x14ac:dyDescent="0.3">
      <c r="L662" s="71"/>
      <c r="M662" s="71"/>
    </row>
    <row r="663" spans="12:13" x14ac:dyDescent="0.3">
      <c r="L663" s="71"/>
      <c r="M663" s="71"/>
    </row>
    <row r="664" spans="12:13" x14ac:dyDescent="0.3">
      <c r="L664" s="71"/>
      <c r="M664" s="71"/>
    </row>
    <row r="665" spans="12:13" x14ac:dyDescent="0.3">
      <c r="L665" s="71"/>
      <c r="M665" s="71"/>
    </row>
    <row r="666" spans="12:13" x14ac:dyDescent="0.3">
      <c r="L666" s="71"/>
      <c r="M666" s="71"/>
    </row>
    <row r="667" spans="12:13" x14ac:dyDescent="0.3">
      <c r="L667" s="71"/>
      <c r="M667" s="71"/>
    </row>
    <row r="668" spans="12:13" x14ac:dyDescent="0.3">
      <c r="L668" s="71"/>
      <c r="M668" s="71"/>
    </row>
    <row r="669" spans="12:13" x14ac:dyDescent="0.3">
      <c r="L669" s="71"/>
      <c r="M669" s="71"/>
    </row>
    <row r="670" spans="12:13" x14ac:dyDescent="0.3">
      <c r="L670" s="71"/>
      <c r="M670" s="71"/>
    </row>
    <row r="671" spans="12:13" x14ac:dyDescent="0.3">
      <c r="L671" s="71"/>
      <c r="M671" s="71"/>
    </row>
    <row r="672" spans="12:13" x14ac:dyDescent="0.3">
      <c r="L672" s="71"/>
      <c r="M672" s="71"/>
    </row>
    <row r="673" spans="12:13" x14ac:dyDescent="0.3">
      <c r="L673" s="71"/>
      <c r="M673" s="71"/>
    </row>
    <row r="674" spans="12:13" x14ac:dyDescent="0.3">
      <c r="L674" s="71"/>
      <c r="M674" s="71"/>
    </row>
    <row r="675" spans="12:13" x14ac:dyDescent="0.3">
      <c r="L675" s="71"/>
      <c r="M675" s="71"/>
    </row>
    <row r="676" spans="12:13" x14ac:dyDescent="0.3">
      <c r="L676" s="71"/>
      <c r="M676" s="71"/>
    </row>
    <row r="677" spans="12:13" x14ac:dyDescent="0.3">
      <c r="L677" s="71"/>
      <c r="M677" s="71"/>
    </row>
    <row r="678" spans="12:13" x14ac:dyDescent="0.3">
      <c r="L678" s="71"/>
      <c r="M678" s="71"/>
    </row>
    <row r="679" spans="12:13" x14ac:dyDescent="0.3">
      <c r="L679" s="71"/>
      <c r="M679" s="71"/>
    </row>
    <row r="680" spans="12:13" x14ac:dyDescent="0.3">
      <c r="L680" s="71"/>
      <c r="M680" s="71"/>
    </row>
    <row r="681" spans="12:13" x14ac:dyDescent="0.3">
      <c r="L681" s="71"/>
      <c r="M681" s="71"/>
    </row>
    <row r="682" spans="12:13" x14ac:dyDescent="0.3">
      <c r="L682" s="71"/>
      <c r="M682" s="71"/>
    </row>
    <row r="683" spans="12:13" x14ac:dyDescent="0.3">
      <c r="L683" s="71"/>
      <c r="M683" s="71"/>
    </row>
    <row r="684" spans="12:13" x14ac:dyDescent="0.3">
      <c r="L684" s="71"/>
      <c r="M684" s="71"/>
    </row>
    <row r="685" spans="12:13" x14ac:dyDescent="0.3">
      <c r="L685" s="71"/>
      <c r="M685" s="71"/>
    </row>
    <row r="686" spans="12:13" x14ac:dyDescent="0.3">
      <c r="L686" s="71"/>
      <c r="M686" s="71"/>
    </row>
    <row r="687" spans="12:13" x14ac:dyDescent="0.3">
      <c r="L687" s="71"/>
      <c r="M687" s="71"/>
    </row>
    <row r="688" spans="12:13" x14ac:dyDescent="0.3">
      <c r="L688" s="71"/>
      <c r="M688" s="71"/>
    </row>
    <row r="689" spans="12:13" x14ac:dyDescent="0.3">
      <c r="L689" s="71"/>
      <c r="M689" s="71"/>
    </row>
    <row r="690" spans="12:13" x14ac:dyDescent="0.3">
      <c r="L690" s="71"/>
      <c r="M690" s="71"/>
    </row>
    <row r="691" spans="12:13" x14ac:dyDescent="0.3">
      <c r="L691" s="71"/>
      <c r="M691" s="71"/>
    </row>
    <row r="692" spans="12:13" x14ac:dyDescent="0.3">
      <c r="L692" s="71"/>
      <c r="M692" s="71"/>
    </row>
    <row r="693" spans="12:13" x14ac:dyDescent="0.3">
      <c r="L693" s="71"/>
      <c r="M693" s="71"/>
    </row>
    <row r="694" spans="12:13" x14ac:dyDescent="0.3">
      <c r="L694" s="71"/>
      <c r="M694" s="71"/>
    </row>
    <row r="695" spans="12:13" x14ac:dyDescent="0.3">
      <c r="L695" s="71"/>
      <c r="M695" s="71"/>
    </row>
    <row r="696" spans="12:13" x14ac:dyDescent="0.3">
      <c r="L696" s="71"/>
      <c r="M696" s="71"/>
    </row>
    <row r="697" spans="12:13" x14ac:dyDescent="0.3">
      <c r="L697" s="71"/>
      <c r="M697" s="71"/>
    </row>
    <row r="698" spans="12:13" x14ac:dyDescent="0.3">
      <c r="L698" s="71"/>
      <c r="M698" s="71"/>
    </row>
    <row r="699" spans="12:13" x14ac:dyDescent="0.3">
      <c r="L699" s="71"/>
      <c r="M699" s="71"/>
    </row>
    <row r="700" spans="12:13" x14ac:dyDescent="0.3">
      <c r="L700" s="71"/>
      <c r="M700" s="71"/>
    </row>
    <row r="701" spans="12:13" x14ac:dyDescent="0.3">
      <c r="L701" s="71"/>
      <c r="M701" s="71"/>
    </row>
    <row r="702" spans="12:13" x14ac:dyDescent="0.3">
      <c r="L702" s="71"/>
      <c r="M702" s="71"/>
    </row>
    <row r="703" spans="12:13" x14ac:dyDescent="0.3">
      <c r="L703" s="71"/>
      <c r="M703" s="71"/>
    </row>
    <row r="704" spans="12:13" x14ac:dyDescent="0.3">
      <c r="L704" s="71"/>
      <c r="M704" s="71"/>
    </row>
    <row r="705" spans="12:13" x14ac:dyDescent="0.3">
      <c r="L705" s="71"/>
      <c r="M705" s="71"/>
    </row>
    <row r="706" spans="12:13" x14ac:dyDescent="0.3">
      <c r="L706" s="71"/>
      <c r="M706" s="71"/>
    </row>
    <row r="707" spans="12:13" x14ac:dyDescent="0.3">
      <c r="L707" s="71"/>
      <c r="M707" s="71"/>
    </row>
    <row r="708" spans="12:13" x14ac:dyDescent="0.3">
      <c r="L708" s="71"/>
      <c r="M708" s="71"/>
    </row>
    <row r="709" spans="12:13" x14ac:dyDescent="0.3">
      <c r="L709" s="71"/>
      <c r="M709" s="71"/>
    </row>
    <row r="710" spans="12:13" x14ac:dyDescent="0.3">
      <c r="L710" s="71"/>
      <c r="M710" s="71"/>
    </row>
    <row r="711" spans="12:13" x14ac:dyDescent="0.3">
      <c r="L711" s="71"/>
      <c r="M711" s="71"/>
    </row>
    <row r="712" spans="12:13" x14ac:dyDescent="0.3">
      <c r="L712" s="71"/>
      <c r="M712" s="71"/>
    </row>
    <row r="713" spans="12:13" x14ac:dyDescent="0.3">
      <c r="L713" s="71"/>
      <c r="M713" s="71"/>
    </row>
    <row r="714" spans="12:13" x14ac:dyDescent="0.3">
      <c r="L714" s="71"/>
      <c r="M714" s="71"/>
    </row>
    <row r="715" spans="12:13" x14ac:dyDescent="0.3">
      <c r="L715" s="71"/>
      <c r="M715" s="71"/>
    </row>
    <row r="716" spans="12:13" x14ac:dyDescent="0.3">
      <c r="L716" s="71"/>
      <c r="M716" s="71"/>
    </row>
    <row r="717" spans="12:13" x14ac:dyDescent="0.3">
      <c r="L717" s="71"/>
      <c r="M717" s="71"/>
    </row>
    <row r="718" spans="12:13" x14ac:dyDescent="0.3">
      <c r="L718" s="71"/>
      <c r="M718" s="71"/>
    </row>
    <row r="719" spans="12:13" x14ac:dyDescent="0.3">
      <c r="L719" s="71"/>
      <c r="M719" s="71"/>
    </row>
    <row r="720" spans="12:13" x14ac:dyDescent="0.3">
      <c r="L720" s="71"/>
      <c r="M720" s="71"/>
    </row>
    <row r="721" spans="2:30" x14ac:dyDescent="0.3">
      <c r="L721" s="71"/>
      <c r="M721" s="71"/>
    </row>
    <row r="722" spans="2:30" x14ac:dyDescent="0.3">
      <c r="L722" s="71"/>
      <c r="M722" s="71"/>
    </row>
    <row r="723" spans="2:30" x14ac:dyDescent="0.3">
      <c r="L723" s="71"/>
      <c r="M723" s="71"/>
    </row>
    <row r="724" spans="2:30" x14ac:dyDescent="0.3">
      <c r="L724" s="71"/>
      <c r="M724" s="71"/>
    </row>
    <row r="725" spans="2:30" x14ac:dyDescent="0.3">
      <c r="L725" s="71"/>
      <c r="M725" s="71"/>
    </row>
    <row r="726" spans="2:30" x14ac:dyDescent="0.3">
      <c r="B726" s="8"/>
      <c r="C726" s="8"/>
      <c r="D726" s="7"/>
      <c r="L726" s="71"/>
      <c r="M726" s="71"/>
      <c r="AD726" s="3"/>
    </row>
    <row r="727" spans="2:30" x14ac:dyDescent="0.3">
      <c r="B727" s="8"/>
      <c r="C727" s="8"/>
      <c r="D727" s="7"/>
      <c r="L727" s="71"/>
      <c r="M727" s="71"/>
      <c r="AD727" s="3"/>
    </row>
    <row r="728" spans="2:30" x14ac:dyDescent="0.3">
      <c r="B728" s="8"/>
      <c r="C728" s="8"/>
      <c r="D728" s="7"/>
      <c r="L728" s="71"/>
      <c r="M728" s="71"/>
      <c r="AD728" s="3"/>
    </row>
    <row r="729" spans="2:30" x14ac:dyDescent="0.3">
      <c r="B729" s="15"/>
      <c r="C729" s="15"/>
      <c r="D729" s="16"/>
      <c r="E729" s="17"/>
      <c r="F729" s="17"/>
      <c r="G729" s="17"/>
      <c r="H729" s="17"/>
      <c r="I729" s="17"/>
      <c r="J729" s="72"/>
      <c r="K729" s="73"/>
      <c r="L729" s="74"/>
      <c r="M729" s="74"/>
      <c r="N729" s="75"/>
      <c r="O729" s="17"/>
      <c r="P729" s="17"/>
      <c r="Q729" s="16"/>
      <c r="R729" s="17"/>
      <c r="S729" s="17"/>
      <c r="T729" s="17"/>
      <c r="U729" s="17"/>
      <c r="V729" s="17"/>
      <c r="W729" s="17"/>
      <c r="X729" s="17"/>
      <c r="Y729" s="17"/>
      <c r="Z729" s="18"/>
      <c r="AA729" s="17"/>
      <c r="AB729" s="17"/>
      <c r="AC729" s="17"/>
    </row>
    <row r="730" spans="2:30" x14ac:dyDescent="0.3">
      <c r="L730" s="71"/>
      <c r="M730" s="71"/>
    </row>
    <row r="731" spans="2:30" x14ac:dyDescent="0.3">
      <c r="L731" s="71"/>
      <c r="M731" s="71"/>
    </row>
    <row r="732" spans="2:30" x14ac:dyDescent="0.3">
      <c r="L732" s="71"/>
      <c r="M732" s="71"/>
    </row>
    <row r="733" spans="2:30" x14ac:dyDescent="0.3">
      <c r="L733" s="71"/>
      <c r="M733" s="71"/>
    </row>
    <row r="734" spans="2:30" x14ac:dyDescent="0.3">
      <c r="L734" s="71"/>
      <c r="M734" s="71"/>
    </row>
    <row r="735" spans="2:30" x14ac:dyDescent="0.3">
      <c r="L735" s="71"/>
      <c r="M735" s="71"/>
    </row>
    <row r="736" spans="2:30" x14ac:dyDescent="0.3">
      <c r="L736" s="71"/>
      <c r="M736" s="71"/>
    </row>
    <row r="737" spans="2:29" x14ac:dyDescent="0.3">
      <c r="L737" s="71"/>
      <c r="M737" s="71"/>
    </row>
    <row r="738" spans="2:29" x14ac:dyDescent="0.3">
      <c r="L738" s="71"/>
      <c r="M738" s="71"/>
    </row>
    <row r="739" spans="2:29" x14ac:dyDescent="0.3">
      <c r="L739" s="71"/>
      <c r="M739" s="71"/>
    </row>
    <row r="740" spans="2:29" x14ac:dyDescent="0.3">
      <c r="L740" s="71"/>
      <c r="M740" s="71"/>
    </row>
    <row r="741" spans="2:29" x14ac:dyDescent="0.3">
      <c r="L741" s="71"/>
      <c r="M741" s="71"/>
    </row>
    <row r="742" spans="2:29" x14ac:dyDescent="0.3">
      <c r="L742" s="71"/>
      <c r="M742" s="71"/>
    </row>
    <row r="743" spans="2:29" x14ac:dyDescent="0.3">
      <c r="L743" s="71"/>
      <c r="M743" s="71"/>
    </row>
    <row r="744" spans="2:29" x14ac:dyDescent="0.3">
      <c r="B744" s="15"/>
      <c r="C744" s="15"/>
      <c r="D744" s="16"/>
      <c r="E744" s="17"/>
      <c r="F744" s="17"/>
      <c r="G744" s="17"/>
      <c r="H744" s="17"/>
      <c r="I744" s="17"/>
      <c r="J744" s="72"/>
      <c r="K744" s="73"/>
      <c r="L744" s="74"/>
      <c r="M744" s="74"/>
      <c r="N744" s="75"/>
      <c r="O744" s="17"/>
      <c r="P744" s="17"/>
      <c r="Q744" s="16"/>
      <c r="R744" s="17"/>
      <c r="S744" s="17"/>
      <c r="T744" s="17"/>
      <c r="U744" s="17"/>
      <c r="V744" s="17"/>
      <c r="W744" s="17"/>
      <c r="X744" s="17"/>
      <c r="Y744" s="17"/>
      <c r="Z744" s="18"/>
      <c r="AA744" s="17"/>
      <c r="AB744" s="17"/>
      <c r="AC744" s="17"/>
    </row>
    <row r="745" spans="2:29" x14ac:dyDescent="0.3">
      <c r="L745" s="71"/>
      <c r="M745" s="71"/>
    </row>
    <row r="746" spans="2:29" x14ac:dyDescent="0.3">
      <c r="L746" s="71"/>
      <c r="M746" s="71"/>
    </row>
    <row r="747" spans="2:29" x14ac:dyDescent="0.3">
      <c r="L747" s="71"/>
      <c r="M747" s="71"/>
    </row>
    <row r="748" spans="2:29" x14ac:dyDescent="0.3">
      <c r="L748" s="71"/>
      <c r="M748" s="71"/>
    </row>
    <row r="749" spans="2:29" x14ac:dyDescent="0.3">
      <c r="L749" s="71"/>
      <c r="M749" s="71"/>
    </row>
    <row r="750" spans="2:29" x14ac:dyDescent="0.3">
      <c r="L750" s="71"/>
      <c r="M750" s="71"/>
    </row>
    <row r="751" spans="2:29" x14ac:dyDescent="0.3">
      <c r="L751" s="71"/>
      <c r="M751" s="71"/>
    </row>
    <row r="752" spans="2:29" x14ac:dyDescent="0.3">
      <c r="L752" s="71"/>
      <c r="M752" s="71"/>
    </row>
    <row r="753" spans="2:29" x14ac:dyDescent="0.3">
      <c r="L753" s="71"/>
      <c r="M753" s="71"/>
    </row>
    <row r="754" spans="2:29" x14ac:dyDescent="0.3">
      <c r="L754" s="71"/>
      <c r="M754" s="71"/>
    </row>
    <row r="755" spans="2:29" x14ac:dyDescent="0.3">
      <c r="L755" s="71"/>
      <c r="M755" s="71"/>
    </row>
    <row r="756" spans="2:29" x14ac:dyDescent="0.3">
      <c r="L756" s="71"/>
      <c r="M756" s="71"/>
    </row>
    <row r="757" spans="2:29" x14ac:dyDescent="0.3">
      <c r="L757" s="71"/>
      <c r="M757" s="71"/>
    </row>
    <row r="758" spans="2:29" x14ac:dyDescent="0.3">
      <c r="L758" s="71"/>
      <c r="M758" s="71"/>
    </row>
    <row r="759" spans="2:29" x14ac:dyDescent="0.3">
      <c r="B759" s="15"/>
      <c r="C759" s="15"/>
      <c r="D759" s="16"/>
      <c r="E759" s="17"/>
      <c r="F759" s="17"/>
      <c r="G759" s="17"/>
      <c r="H759" s="17"/>
      <c r="I759" s="17"/>
      <c r="J759" s="72"/>
      <c r="K759" s="73"/>
      <c r="L759" s="74"/>
      <c r="M759" s="74"/>
      <c r="N759" s="75"/>
      <c r="O759" s="17"/>
      <c r="P759" s="17"/>
      <c r="Q759" s="16"/>
      <c r="R759" s="17"/>
      <c r="S759" s="17"/>
      <c r="T759" s="17"/>
      <c r="U759" s="17"/>
      <c r="V759" s="17"/>
      <c r="W759" s="17"/>
      <c r="X759" s="17"/>
      <c r="Y759" s="17"/>
      <c r="Z759" s="18"/>
      <c r="AA759" s="17"/>
      <c r="AB759" s="17"/>
      <c r="AC759" s="17"/>
    </row>
    <row r="760" spans="2:29" x14ac:dyDescent="0.3">
      <c r="L760" s="71"/>
      <c r="M760" s="71"/>
    </row>
    <row r="761" spans="2:29" x14ac:dyDescent="0.3">
      <c r="L761" s="71"/>
      <c r="M761" s="71"/>
    </row>
    <row r="762" spans="2:29" x14ac:dyDescent="0.3">
      <c r="L762" s="71"/>
      <c r="M762" s="71"/>
    </row>
    <row r="763" spans="2:29" x14ac:dyDescent="0.3">
      <c r="L763" s="71"/>
      <c r="M763" s="71"/>
    </row>
    <row r="764" spans="2:29" x14ac:dyDescent="0.3">
      <c r="L764" s="71"/>
      <c r="M764" s="71"/>
    </row>
    <row r="765" spans="2:29" x14ac:dyDescent="0.3">
      <c r="L765" s="71"/>
      <c r="M765" s="71"/>
    </row>
    <row r="766" spans="2:29" x14ac:dyDescent="0.3">
      <c r="L766" s="71"/>
      <c r="M766" s="71"/>
    </row>
    <row r="767" spans="2:29" x14ac:dyDescent="0.3">
      <c r="L767" s="71"/>
      <c r="M767" s="71"/>
    </row>
    <row r="768" spans="2:29" x14ac:dyDescent="0.3">
      <c r="L768" s="71"/>
      <c r="M768" s="71"/>
    </row>
    <row r="769" spans="2:29" x14ac:dyDescent="0.3">
      <c r="L769" s="71"/>
      <c r="M769" s="71"/>
    </row>
    <row r="770" spans="2:29" x14ac:dyDescent="0.3">
      <c r="L770" s="71"/>
      <c r="M770" s="71"/>
    </row>
    <row r="771" spans="2:29" x14ac:dyDescent="0.3">
      <c r="L771" s="71"/>
      <c r="M771" s="71"/>
    </row>
    <row r="772" spans="2:29" x14ac:dyDescent="0.3">
      <c r="L772" s="71"/>
      <c r="M772" s="71"/>
    </row>
    <row r="773" spans="2:29" x14ac:dyDescent="0.3">
      <c r="B773" s="11"/>
      <c r="C773" s="11"/>
      <c r="D773" s="12"/>
      <c r="E773" s="13"/>
      <c r="F773" s="13"/>
      <c r="G773" s="13"/>
      <c r="H773" s="13"/>
      <c r="I773" s="13"/>
      <c r="J773" s="76"/>
      <c r="K773" s="77"/>
      <c r="L773" s="78"/>
      <c r="M773" s="78"/>
      <c r="N773" s="79"/>
      <c r="O773" s="13"/>
      <c r="P773" s="13"/>
      <c r="Q773" s="12"/>
      <c r="R773" s="13"/>
      <c r="S773" s="13"/>
      <c r="T773" s="13"/>
      <c r="U773" s="13"/>
      <c r="V773" s="13"/>
      <c r="W773" s="13"/>
      <c r="X773" s="13"/>
      <c r="Y773" s="13"/>
      <c r="Z773" s="14"/>
      <c r="AA773" s="13"/>
      <c r="AB773" s="13"/>
      <c r="AC773" s="13"/>
    </row>
    <row r="774" spans="2:29" x14ac:dyDescent="0.3">
      <c r="L774" s="71"/>
      <c r="M774" s="71"/>
    </row>
    <row r="775" spans="2:29" x14ac:dyDescent="0.3">
      <c r="L775" s="71"/>
      <c r="M775" s="71"/>
    </row>
    <row r="776" spans="2:29" x14ac:dyDescent="0.3">
      <c r="L776" s="71"/>
      <c r="M776" s="71"/>
    </row>
    <row r="777" spans="2:29" x14ac:dyDescent="0.3">
      <c r="L777" s="71"/>
      <c r="M777" s="71"/>
    </row>
    <row r="778" spans="2:29" x14ac:dyDescent="0.3">
      <c r="L778" s="71"/>
      <c r="M778" s="71"/>
    </row>
    <row r="779" spans="2:29" x14ac:dyDescent="0.3">
      <c r="L779" s="71"/>
      <c r="M779" s="71"/>
    </row>
    <row r="780" spans="2:29" x14ac:dyDescent="0.3">
      <c r="L780" s="71"/>
      <c r="M780" s="71"/>
    </row>
    <row r="781" spans="2:29" x14ac:dyDescent="0.3">
      <c r="L781" s="71"/>
      <c r="M781" s="71"/>
    </row>
    <row r="782" spans="2:29" x14ac:dyDescent="0.3">
      <c r="L782" s="71"/>
      <c r="M782" s="71"/>
    </row>
    <row r="783" spans="2:29" x14ac:dyDescent="0.3">
      <c r="L783" s="71"/>
      <c r="M783" s="71"/>
    </row>
    <row r="784" spans="2:29" x14ac:dyDescent="0.3">
      <c r="L784" s="71"/>
      <c r="M784" s="71"/>
    </row>
    <row r="785" spans="12:13" x14ac:dyDescent="0.3">
      <c r="L785" s="71"/>
      <c r="M785" s="71"/>
    </row>
    <row r="786" spans="12:13" x14ac:dyDescent="0.3">
      <c r="L786" s="71"/>
      <c r="M786" s="71"/>
    </row>
    <row r="787" spans="12:13" x14ac:dyDescent="0.3">
      <c r="L787" s="71"/>
      <c r="M787" s="71"/>
    </row>
    <row r="788" spans="12:13" x14ac:dyDescent="0.3">
      <c r="L788" s="71"/>
      <c r="M788" s="71"/>
    </row>
    <row r="789" spans="12:13" x14ac:dyDescent="0.3">
      <c r="L789" s="71"/>
      <c r="M789" s="71"/>
    </row>
    <row r="790" spans="12:13" x14ac:dyDescent="0.3">
      <c r="L790" s="71"/>
      <c r="M790" s="71"/>
    </row>
    <row r="791" spans="12:13" x14ac:dyDescent="0.3">
      <c r="L791" s="71"/>
      <c r="M791" s="71"/>
    </row>
    <row r="792" spans="12:13" x14ac:dyDescent="0.3">
      <c r="L792" s="71"/>
      <c r="M792" s="71"/>
    </row>
    <row r="793" spans="12:13" x14ac:dyDescent="0.3">
      <c r="L793" s="71"/>
      <c r="M793" s="71"/>
    </row>
    <row r="794" spans="12:13" x14ac:dyDescent="0.3">
      <c r="L794" s="71"/>
      <c r="M794" s="71"/>
    </row>
    <row r="795" spans="12:13" x14ac:dyDescent="0.3">
      <c r="L795" s="71"/>
      <c r="M795" s="71"/>
    </row>
    <row r="796" spans="12:13" x14ac:dyDescent="0.3">
      <c r="L796" s="71"/>
      <c r="M796" s="71"/>
    </row>
    <row r="797" spans="12:13" x14ac:dyDescent="0.3">
      <c r="L797" s="71"/>
      <c r="M797" s="71"/>
    </row>
    <row r="798" spans="12:13" x14ac:dyDescent="0.3">
      <c r="L798" s="71"/>
      <c r="M798" s="71"/>
    </row>
    <row r="799" spans="12:13" x14ac:dyDescent="0.3">
      <c r="L799" s="71"/>
      <c r="M799" s="71"/>
    </row>
    <row r="800" spans="12:13" x14ac:dyDescent="0.3">
      <c r="L800" s="71"/>
      <c r="M800" s="71"/>
    </row>
    <row r="801" spans="2:29" x14ac:dyDescent="0.3">
      <c r="L801" s="71"/>
      <c r="M801" s="71"/>
    </row>
    <row r="802" spans="2:29" x14ac:dyDescent="0.3">
      <c r="L802" s="71"/>
      <c r="M802" s="71"/>
    </row>
    <row r="803" spans="2:29" x14ac:dyDescent="0.3">
      <c r="L803" s="71"/>
      <c r="M803" s="71"/>
    </row>
    <row r="804" spans="2:29" x14ac:dyDescent="0.3">
      <c r="L804" s="71"/>
      <c r="M804" s="71"/>
    </row>
    <row r="805" spans="2:29" x14ac:dyDescent="0.3">
      <c r="L805" s="71"/>
      <c r="M805" s="71"/>
    </row>
    <row r="806" spans="2:29" x14ac:dyDescent="0.3">
      <c r="B806" s="11"/>
      <c r="C806" s="11"/>
      <c r="D806" s="12"/>
      <c r="E806" s="13"/>
      <c r="F806" s="13"/>
      <c r="G806" s="13"/>
      <c r="H806" s="13"/>
      <c r="I806" s="13"/>
      <c r="J806" s="76"/>
      <c r="K806" s="77"/>
      <c r="L806" s="78"/>
      <c r="M806" s="78"/>
      <c r="N806" s="79"/>
      <c r="O806" s="13"/>
      <c r="P806" s="13"/>
      <c r="Q806" s="12"/>
      <c r="R806" s="13"/>
      <c r="S806" s="13"/>
      <c r="T806" s="13"/>
      <c r="U806" s="13"/>
      <c r="V806" s="13"/>
      <c r="W806" s="13"/>
      <c r="X806" s="13"/>
      <c r="Y806" s="13"/>
      <c r="Z806" s="14"/>
      <c r="AA806" s="13"/>
      <c r="AB806" s="13"/>
      <c r="AC806" s="13"/>
    </row>
    <row r="807" spans="2:29" x14ac:dyDescent="0.3">
      <c r="L807" s="71"/>
      <c r="M807" s="71"/>
    </row>
    <row r="808" spans="2:29" x14ac:dyDescent="0.3">
      <c r="L808" s="71"/>
      <c r="M808" s="71"/>
    </row>
    <row r="809" spans="2:29" x14ac:dyDescent="0.3">
      <c r="L809" s="71"/>
      <c r="M809" s="71"/>
    </row>
    <row r="810" spans="2:29" x14ac:dyDescent="0.3">
      <c r="L810" s="71"/>
      <c r="M810" s="71"/>
    </row>
    <row r="811" spans="2:29" x14ac:dyDescent="0.3">
      <c r="L811" s="71"/>
      <c r="M811" s="71"/>
    </row>
    <row r="812" spans="2:29" x14ac:dyDescent="0.3">
      <c r="L812" s="71"/>
      <c r="M812" s="71"/>
    </row>
    <row r="813" spans="2:29" x14ac:dyDescent="0.3">
      <c r="L813" s="71"/>
      <c r="M813" s="71"/>
    </row>
    <row r="814" spans="2:29" x14ac:dyDescent="0.3">
      <c r="L814" s="71"/>
      <c r="M814" s="71"/>
    </row>
    <row r="815" spans="2:29" x14ac:dyDescent="0.3">
      <c r="L815" s="71"/>
      <c r="M815" s="71"/>
    </row>
    <row r="816" spans="2:29" x14ac:dyDescent="0.3">
      <c r="L816" s="71"/>
      <c r="M816" s="71"/>
    </row>
    <row r="817" spans="12:13" x14ac:dyDescent="0.3">
      <c r="L817" s="71"/>
      <c r="M817" s="71"/>
    </row>
    <row r="818" spans="12:13" x14ac:dyDescent="0.3">
      <c r="L818" s="71"/>
      <c r="M818" s="71"/>
    </row>
    <row r="819" spans="12:13" x14ac:dyDescent="0.3">
      <c r="L819" s="71"/>
      <c r="M819" s="71"/>
    </row>
    <row r="820" spans="12:13" x14ac:dyDescent="0.3">
      <c r="L820" s="71"/>
      <c r="M820" s="71"/>
    </row>
    <row r="821" spans="12:13" x14ac:dyDescent="0.3">
      <c r="L821" s="71"/>
      <c r="M821" s="71"/>
    </row>
    <row r="822" spans="12:13" x14ac:dyDescent="0.3">
      <c r="L822" s="71"/>
      <c r="M822" s="71"/>
    </row>
    <row r="823" spans="12:13" x14ac:dyDescent="0.3">
      <c r="L823" s="71"/>
      <c r="M823" s="71"/>
    </row>
    <row r="824" spans="12:13" x14ac:dyDescent="0.3">
      <c r="L824" s="71"/>
      <c r="M824" s="71"/>
    </row>
    <row r="825" spans="12:13" x14ac:dyDescent="0.3">
      <c r="L825" s="71"/>
      <c r="M825" s="71"/>
    </row>
    <row r="826" spans="12:13" x14ac:dyDescent="0.3">
      <c r="L826" s="71"/>
      <c r="M826" s="71"/>
    </row>
    <row r="827" spans="12:13" x14ac:dyDescent="0.3">
      <c r="L827" s="71"/>
      <c r="M827" s="71"/>
    </row>
    <row r="828" spans="12:13" x14ac:dyDescent="0.3">
      <c r="L828" s="71"/>
      <c r="M828" s="71"/>
    </row>
    <row r="829" spans="12:13" x14ac:dyDescent="0.3">
      <c r="L829" s="71"/>
      <c r="M829" s="71"/>
    </row>
    <row r="830" spans="12:13" x14ac:dyDescent="0.3">
      <c r="L830" s="71"/>
      <c r="M830" s="71"/>
    </row>
    <row r="831" spans="12:13" x14ac:dyDescent="0.3">
      <c r="L831" s="71"/>
      <c r="M831" s="71"/>
    </row>
    <row r="832" spans="12:13" x14ac:dyDescent="0.3">
      <c r="L832" s="71"/>
      <c r="M832" s="71"/>
    </row>
    <row r="833" spans="12:13" x14ac:dyDescent="0.3">
      <c r="L833" s="71"/>
      <c r="M833" s="71"/>
    </row>
    <row r="834" spans="12:13" x14ac:dyDescent="0.3">
      <c r="L834" s="71"/>
      <c r="M834" s="71"/>
    </row>
    <row r="835" spans="12:13" x14ac:dyDescent="0.3">
      <c r="L835" s="71"/>
      <c r="M835" s="71"/>
    </row>
    <row r="836" spans="12:13" x14ac:dyDescent="0.3">
      <c r="L836" s="71"/>
      <c r="M836" s="71"/>
    </row>
    <row r="837" spans="12:13" x14ac:dyDescent="0.3">
      <c r="L837" s="71"/>
      <c r="M837" s="71"/>
    </row>
    <row r="838" spans="12:13" x14ac:dyDescent="0.3">
      <c r="L838" s="71"/>
      <c r="M838" s="71"/>
    </row>
    <row r="839" spans="12:13" x14ac:dyDescent="0.3">
      <c r="L839" s="71"/>
      <c r="M839" s="71"/>
    </row>
    <row r="840" spans="12:13" x14ac:dyDescent="0.3">
      <c r="L840" s="71"/>
      <c r="M840" s="71"/>
    </row>
    <row r="841" spans="12:13" x14ac:dyDescent="0.3">
      <c r="L841" s="71"/>
      <c r="M841" s="71"/>
    </row>
    <row r="842" spans="12:13" x14ac:dyDescent="0.3">
      <c r="L842" s="71"/>
      <c r="M842" s="71"/>
    </row>
    <row r="843" spans="12:13" x14ac:dyDescent="0.3">
      <c r="L843" s="71"/>
      <c r="M843" s="71"/>
    </row>
    <row r="844" spans="12:13" x14ac:dyDescent="0.3">
      <c r="L844" s="71"/>
      <c r="M844" s="71"/>
    </row>
    <row r="845" spans="12:13" x14ac:dyDescent="0.3">
      <c r="L845" s="71"/>
      <c r="M845" s="71"/>
    </row>
    <row r="846" spans="12:13" x14ac:dyDescent="0.3">
      <c r="L846" s="71"/>
      <c r="M846" s="71"/>
    </row>
    <row r="847" spans="12:13" x14ac:dyDescent="0.3">
      <c r="L847" s="71"/>
      <c r="M847" s="71"/>
    </row>
    <row r="848" spans="12:13" x14ac:dyDescent="0.3">
      <c r="L848" s="71"/>
      <c r="M848" s="71"/>
    </row>
    <row r="849" spans="12:13" x14ac:dyDescent="0.3">
      <c r="L849" s="71"/>
      <c r="M849" s="71"/>
    </row>
    <row r="850" spans="12:13" x14ac:dyDescent="0.3">
      <c r="L850" s="71"/>
      <c r="M850" s="71"/>
    </row>
    <row r="851" spans="12:13" x14ac:dyDescent="0.3">
      <c r="L851" s="71"/>
      <c r="M851" s="71"/>
    </row>
    <row r="852" spans="12:13" x14ac:dyDescent="0.3">
      <c r="L852" s="71"/>
      <c r="M852" s="71"/>
    </row>
    <row r="853" spans="12:13" x14ac:dyDescent="0.3">
      <c r="L853" s="71"/>
      <c r="M853" s="71"/>
    </row>
    <row r="854" spans="12:13" x14ac:dyDescent="0.3">
      <c r="L854" s="71"/>
      <c r="M854" s="71"/>
    </row>
    <row r="855" spans="12:13" x14ac:dyDescent="0.3">
      <c r="L855" s="71"/>
      <c r="M855" s="71"/>
    </row>
    <row r="856" spans="12:13" x14ac:dyDescent="0.3">
      <c r="L856" s="71"/>
      <c r="M856" s="71"/>
    </row>
    <row r="857" spans="12:13" x14ac:dyDescent="0.3">
      <c r="L857" s="71"/>
      <c r="M857" s="71"/>
    </row>
    <row r="858" spans="12:13" x14ac:dyDescent="0.3">
      <c r="L858" s="71"/>
      <c r="M858" s="71"/>
    </row>
    <row r="859" spans="12:13" x14ac:dyDescent="0.3">
      <c r="L859" s="71"/>
      <c r="M859" s="71"/>
    </row>
    <row r="860" spans="12:13" x14ac:dyDescent="0.3">
      <c r="L860" s="71"/>
      <c r="M860" s="71"/>
    </row>
    <row r="861" spans="12:13" x14ac:dyDescent="0.3">
      <c r="L861" s="71"/>
      <c r="M861" s="71"/>
    </row>
    <row r="862" spans="12:13" x14ac:dyDescent="0.3">
      <c r="L862" s="71"/>
      <c r="M862" s="71"/>
    </row>
    <row r="863" spans="12:13" x14ac:dyDescent="0.3">
      <c r="L863" s="71"/>
      <c r="M863" s="71"/>
    </row>
    <row r="864" spans="12:13" x14ac:dyDescent="0.3">
      <c r="L864" s="71"/>
      <c r="M864" s="71"/>
    </row>
    <row r="865" spans="12:13" x14ac:dyDescent="0.3">
      <c r="L865" s="71"/>
      <c r="M865" s="71"/>
    </row>
    <row r="866" spans="12:13" x14ac:dyDescent="0.3">
      <c r="L866" s="71"/>
      <c r="M866" s="71"/>
    </row>
    <row r="867" spans="12:13" x14ac:dyDescent="0.3">
      <c r="L867" s="71"/>
      <c r="M867" s="71"/>
    </row>
    <row r="868" spans="12:13" x14ac:dyDescent="0.3">
      <c r="L868" s="71"/>
      <c r="M868" s="71"/>
    </row>
    <row r="869" spans="12:13" x14ac:dyDescent="0.3">
      <c r="L869" s="71"/>
      <c r="M869" s="71"/>
    </row>
  </sheetData>
  <sortState xmlns:xlrd2="http://schemas.microsoft.com/office/spreadsheetml/2017/richdata2" ref="A84:AD93">
    <sortCondition ref="C84:C93"/>
  </sortState>
  <mergeCells count="2">
    <mergeCell ref="R3:V3"/>
    <mergeCell ref="Z3:AC3"/>
  </mergeCells>
  <printOptions horizontalCentered="1"/>
  <pageMargins left="0.25" right="0.25" top="0.75" bottom="0.75" header="0.3" footer="0.3"/>
  <pageSetup paperSize="244" scale="38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8AB8C-346E-42AD-B943-1271EC29E36E}">
  <sheetPr codeName="Sheet2"/>
  <dimension ref="A1:P171"/>
  <sheetViews>
    <sheetView topLeftCell="A4" zoomScale="140" zoomScaleNormal="140" workbookViewId="0">
      <selection activeCell="L21" sqref="L21"/>
    </sheetView>
  </sheetViews>
  <sheetFormatPr defaultRowHeight="14.4" x14ac:dyDescent="0.3"/>
  <cols>
    <col min="1" max="1" width="9.77734375" customWidth="1"/>
    <col min="2" max="2" width="33.88671875" style="180" customWidth="1"/>
    <col min="3" max="3" width="13.33203125" bestFit="1" customWidth="1"/>
    <col min="4" max="4" width="12.5546875" style="190" bestFit="1" customWidth="1"/>
    <col min="5" max="5" width="7.6640625" bestFit="1" customWidth="1"/>
    <col min="6" max="6" width="10.6640625" bestFit="1" customWidth="1"/>
    <col min="7" max="7" width="14" bestFit="1" customWidth="1"/>
    <col min="8" max="8" width="11.5546875" bestFit="1" customWidth="1"/>
    <col min="9" max="10" width="13.33203125" bestFit="1" customWidth="1"/>
  </cols>
  <sheetData>
    <row r="1" spans="1:16" x14ac:dyDescent="0.3">
      <c r="A1" s="130"/>
      <c r="B1" s="167" t="s">
        <v>292</v>
      </c>
      <c r="C1" s="130"/>
      <c r="D1" s="181"/>
      <c r="E1" s="130"/>
      <c r="F1" s="130"/>
      <c r="G1" s="131"/>
      <c r="H1" s="132"/>
      <c r="I1" s="132"/>
      <c r="J1" s="130"/>
      <c r="K1" s="48"/>
      <c r="L1" s="48"/>
      <c r="M1" s="48"/>
      <c r="N1" s="48"/>
      <c r="O1" s="133">
        <v>12</v>
      </c>
      <c r="P1" s="48"/>
    </row>
    <row r="2" spans="1:16" x14ac:dyDescent="0.3">
      <c r="A2" s="130"/>
      <c r="B2" s="167" t="s">
        <v>293</v>
      </c>
      <c r="C2" s="131"/>
      <c r="D2" s="181"/>
      <c r="E2" s="130"/>
      <c r="F2" s="130"/>
      <c r="G2" s="131"/>
      <c r="H2" s="131"/>
      <c r="I2" s="131"/>
      <c r="J2" s="131"/>
      <c r="K2" s="48"/>
      <c r="L2" s="48"/>
      <c r="M2" s="48"/>
      <c r="N2" s="48"/>
      <c r="O2" s="48" t="s">
        <v>294</v>
      </c>
      <c r="P2" s="48"/>
    </row>
    <row r="3" spans="1:16" x14ac:dyDescent="0.3">
      <c r="A3" s="134"/>
      <c r="B3" s="168" t="s">
        <v>295</v>
      </c>
      <c r="C3" s="130"/>
      <c r="D3" s="181"/>
      <c r="E3" s="130"/>
      <c r="F3" s="130"/>
      <c r="G3" s="131"/>
      <c r="H3" s="132"/>
      <c r="I3" s="132"/>
      <c r="J3" s="130"/>
      <c r="K3" s="48"/>
      <c r="L3" s="48"/>
      <c r="M3" s="48"/>
      <c r="N3" s="48"/>
      <c r="O3" s="48"/>
      <c r="P3" s="48"/>
    </row>
    <row r="4" spans="1:16" ht="28.8" x14ac:dyDescent="0.3">
      <c r="A4" s="135"/>
      <c r="B4" s="167"/>
      <c r="C4" s="130"/>
      <c r="D4" s="181" t="s">
        <v>296</v>
      </c>
      <c r="E4" s="136" t="s">
        <v>297</v>
      </c>
      <c r="F4" s="136"/>
      <c r="G4" s="137" t="s">
        <v>298</v>
      </c>
      <c r="H4" s="138" t="s">
        <v>299</v>
      </c>
      <c r="I4" s="139" t="s">
        <v>300</v>
      </c>
      <c r="J4" s="139" t="s">
        <v>300</v>
      </c>
      <c r="K4" s="48"/>
      <c r="L4" s="48"/>
      <c r="M4" s="48"/>
      <c r="N4" s="48"/>
      <c r="O4" s="48"/>
      <c r="P4" s="48"/>
    </row>
    <row r="5" spans="1:16" x14ac:dyDescent="0.3">
      <c r="A5" s="130"/>
      <c r="B5" s="167"/>
      <c r="C5" s="130" t="s">
        <v>301</v>
      </c>
      <c r="D5" s="181" t="s">
        <v>302</v>
      </c>
      <c r="E5" s="130" t="s">
        <v>303</v>
      </c>
      <c r="F5" s="130" t="s">
        <v>304</v>
      </c>
      <c r="G5" s="140" t="s">
        <v>305</v>
      </c>
      <c r="H5" s="141" t="s">
        <v>306</v>
      </c>
      <c r="I5" s="142" t="s">
        <v>305</v>
      </c>
      <c r="J5" s="136" t="s">
        <v>307</v>
      </c>
      <c r="K5" s="48"/>
      <c r="L5" s="48"/>
      <c r="M5" s="48"/>
      <c r="N5" s="48"/>
      <c r="O5" s="48"/>
      <c r="P5" s="48"/>
    </row>
    <row r="6" spans="1:16" x14ac:dyDescent="0.3">
      <c r="A6" s="130" t="s">
        <v>308</v>
      </c>
      <c r="B6" s="167" t="s">
        <v>309</v>
      </c>
      <c r="C6" s="130" t="s">
        <v>310</v>
      </c>
      <c r="D6" s="181" t="s">
        <v>311</v>
      </c>
      <c r="E6" s="130" t="s">
        <v>312</v>
      </c>
      <c r="F6" s="130" t="s">
        <v>303</v>
      </c>
      <c r="G6" s="140" t="s">
        <v>303</v>
      </c>
      <c r="H6" s="138" t="s">
        <v>303</v>
      </c>
      <c r="I6" s="142" t="s">
        <v>303</v>
      </c>
      <c r="J6" s="136" t="s">
        <v>309</v>
      </c>
      <c r="K6" s="48"/>
      <c r="L6" s="48"/>
      <c r="M6" s="48"/>
      <c r="N6" s="48"/>
      <c r="O6" s="48"/>
      <c r="P6" s="48"/>
    </row>
    <row r="7" spans="1:16" x14ac:dyDescent="0.3">
      <c r="A7" s="130"/>
      <c r="B7" s="153" t="s">
        <v>313</v>
      </c>
      <c r="C7" s="130"/>
      <c r="D7" s="181"/>
      <c r="E7" s="130"/>
      <c r="F7" s="130"/>
      <c r="G7" s="131"/>
      <c r="H7" s="143"/>
      <c r="I7" s="132"/>
      <c r="J7" s="130"/>
      <c r="K7" s="48"/>
      <c r="L7" s="48"/>
      <c r="M7" s="48"/>
      <c r="N7" s="48"/>
      <c r="O7" s="48"/>
      <c r="P7" s="48"/>
    </row>
    <row r="8" spans="1:16" x14ac:dyDescent="0.3">
      <c r="A8" s="130"/>
      <c r="B8" s="169"/>
      <c r="C8" s="130"/>
      <c r="D8" s="181"/>
      <c r="E8" s="130"/>
      <c r="F8" s="130"/>
      <c r="G8" s="131"/>
      <c r="H8" s="143"/>
      <c r="I8" s="132"/>
      <c r="J8" s="130"/>
      <c r="K8" s="48"/>
      <c r="L8" s="48"/>
      <c r="M8" s="48"/>
      <c r="N8" s="48"/>
      <c r="O8" s="144"/>
      <c r="P8" s="48"/>
    </row>
    <row r="9" spans="1:16" x14ac:dyDescent="0.3">
      <c r="A9" s="130"/>
      <c r="B9" s="153" t="s">
        <v>314</v>
      </c>
      <c r="C9" s="130"/>
      <c r="D9" s="181"/>
      <c r="E9" s="130"/>
      <c r="F9" s="130"/>
      <c r="G9" s="131"/>
      <c r="H9" s="143"/>
      <c r="I9" s="132"/>
      <c r="J9" s="130"/>
      <c r="K9" s="48"/>
      <c r="L9" s="48"/>
      <c r="M9" s="48"/>
      <c r="N9" s="48"/>
      <c r="O9" s="48"/>
      <c r="P9" s="48"/>
    </row>
    <row r="10" spans="1:16" x14ac:dyDescent="0.3">
      <c r="A10" s="130"/>
      <c r="B10" s="170" t="s">
        <v>315</v>
      </c>
      <c r="C10" s="148">
        <f>1494821+129927</f>
        <v>1624748</v>
      </c>
      <c r="D10" s="183">
        <v>44032</v>
      </c>
      <c r="E10" s="149">
        <v>25</v>
      </c>
      <c r="F10" s="131">
        <f t="shared" ref="F10:F40" si="0">ROUND(C10/E10/12,2)</f>
        <v>5415.83</v>
      </c>
      <c r="G10" s="148">
        <v>129979.92000000001</v>
      </c>
      <c r="H10" s="143">
        <v>64989.919999999998</v>
      </c>
      <c r="I10" s="132">
        <f t="shared" ref="I10:I40" si="1">G10+H10</f>
        <v>194969.84000000003</v>
      </c>
      <c r="J10" s="132">
        <f t="shared" ref="J10:J35" si="2">C10-I10</f>
        <v>1429778.16</v>
      </c>
      <c r="K10" s="150"/>
      <c r="L10" s="150"/>
      <c r="M10" s="150"/>
      <c r="N10" s="144" t="str">
        <f t="shared" ref="N10:N40" si="3">"A"&amp;CHAR(O$1+64)&amp;TEXT(ROW(),"0")</f>
        <v>AL10</v>
      </c>
      <c r="O10" s="144" t="str">
        <f t="shared" ref="O10:O40" si="4">"AA"&amp;TEXT(ROW(),"0")&amp;"..A"&amp;CHAR(O$1+64)&amp;TEXT(ROW(),"0")</f>
        <v>AA10..AL10</v>
      </c>
      <c r="P10" s="48"/>
    </row>
    <row r="11" spans="1:16" x14ac:dyDescent="0.3">
      <c r="A11" s="130"/>
      <c r="B11" s="170" t="s">
        <v>316</v>
      </c>
      <c r="C11" s="148">
        <v>6597</v>
      </c>
      <c r="D11" s="183">
        <v>43971</v>
      </c>
      <c r="E11" s="149">
        <v>10</v>
      </c>
      <c r="F11" s="131">
        <f t="shared" si="0"/>
        <v>54.98</v>
      </c>
      <c r="G11" s="148">
        <v>1429.4800000000002</v>
      </c>
      <c r="H11" s="143">
        <v>5167.5200000000004</v>
      </c>
      <c r="I11" s="132">
        <f t="shared" si="1"/>
        <v>6597.0000000000009</v>
      </c>
      <c r="J11" s="132">
        <f t="shared" si="2"/>
        <v>0</v>
      </c>
      <c r="K11" s="150"/>
      <c r="L11" s="150"/>
      <c r="M11" s="150"/>
      <c r="N11" s="144" t="str">
        <f t="shared" si="3"/>
        <v>AL11</v>
      </c>
      <c r="O11" s="144" t="str">
        <f t="shared" si="4"/>
        <v>AA11..AL11</v>
      </c>
      <c r="P11" s="48"/>
    </row>
    <row r="12" spans="1:16" x14ac:dyDescent="0.3">
      <c r="A12" s="130"/>
      <c r="B12" s="170" t="s">
        <v>317</v>
      </c>
      <c r="C12" s="148">
        <v>5935</v>
      </c>
      <c r="D12" s="183">
        <v>43696</v>
      </c>
      <c r="E12" s="149">
        <v>30</v>
      </c>
      <c r="F12" s="131">
        <f t="shared" si="0"/>
        <v>16.489999999999998</v>
      </c>
      <c r="G12" s="148">
        <v>577.15000000000009</v>
      </c>
      <c r="H12" s="143">
        <v>5357.85</v>
      </c>
      <c r="I12" s="132">
        <f t="shared" si="1"/>
        <v>5935</v>
      </c>
      <c r="J12" s="132">
        <f t="shared" si="2"/>
        <v>0</v>
      </c>
      <c r="K12" s="150"/>
      <c r="L12" s="150"/>
      <c r="M12" s="150"/>
      <c r="N12" s="144" t="str">
        <f t="shared" si="3"/>
        <v>AL12</v>
      </c>
      <c r="O12" s="144" t="str">
        <f t="shared" si="4"/>
        <v>AA12..AL12</v>
      </c>
      <c r="P12" s="48"/>
    </row>
    <row r="13" spans="1:16" x14ac:dyDescent="0.3">
      <c r="A13" s="130"/>
      <c r="B13" s="170" t="s">
        <v>318</v>
      </c>
      <c r="C13" s="148">
        <v>8328</v>
      </c>
      <c r="D13" s="183">
        <v>43635</v>
      </c>
      <c r="E13" s="149">
        <v>5</v>
      </c>
      <c r="F13" s="131">
        <f t="shared" si="0"/>
        <v>138.80000000000001</v>
      </c>
      <c r="G13" s="148">
        <v>5135.5999999999985</v>
      </c>
      <c r="H13" s="143">
        <v>3192.4</v>
      </c>
      <c r="I13" s="132">
        <f t="shared" si="1"/>
        <v>8327.9999999999982</v>
      </c>
      <c r="J13" s="132">
        <f t="shared" si="2"/>
        <v>0</v>
      </c>
      <c r="K13" s="150"/>
      <c r="L13" s="150"/>
      <c r="M13" s="150"/>
      <c r="N13" s="144" t="str">
        <f t="shared" si="3"/>
        <v>AL13</v>
      </c>
      <c r="O13" s="144" t="str">
        <f t="shared" si="4"/>
        <v>AA13..AL13</v>
      </c>
      <c r="P13" s="48"/>
    </row>
    <row r="14" spans="1:16" x14ac:dyDescent="0.3">
      <c r="A14" s="151"/>
      <c r="B14" s="171" t="s">
        <v>319</v>
      </c>
      <c r="C14" s="148">
        <v>21333</v>
      </c>
      <c r="D14" s="183">
        <v>43635</v>
      </c>
      <c r="E14" s="149">
        <v>10</v>
      </c>
      <c r="F14" s="131">
        <f t="shared" si="0"/>
        <v>177.78</v>
      </c>
      <c r="G14" s="148">
        <v>6577.8600000000006</v>
      </c>
      <c r="H14" s="143">
        <v>2133.3000000000002</v>
      </c>
      <c r="I14" s="132">
        <f t="shared" si="1"/>
        <v>8711.16</v>
      </c>
      <c r="J14" s="132">
        <f t="shared" si="2"/>
        <v>12621.84</v>
      </c>
      <c r="K14" s="150"/>
      <c r="L14" s="150"/>
      <c r="M14" s="150"/>
      <c r="N14" s="144" t="str">
        <f t="shared" si="3"/>
        <v>AL14</v>
      </c>
      <c r="O14" s="144" t="str">
        <f t="shared" si="4"/>
        <v>AA14..AL14</v>
      </c>
      <c r="P14" s="48"/>
    </row>
    <row r="15" spans="1:16" x14ac:dyDescent="0.3">
      <c r="A15" s="130"/>
      <c r="B15" s="170" t="s">
        <v>320</v>
      </c>
      <c r="C15" s="148">
        <v>19961</v>
      </c>
      <c r="D15" s="183">
        <v>43435</v>
      </c>
      <c r="E15" s="149">
        <v>30</v>
      </c>
      <c r="F15" s="131">
        <f t="shared" si="0"/>
        <v>55.45</v>
      </c>
      <c r="G15" s="148">
        <v>2384.3500000000004</v>
      </c>
      <c r="H15" s="143">
        <v>665.37</v>
      </c>
      <c r="I15" s="132">
        <f t="shared" si="1"/>
        <v>3049.7200000000003</v>
      </c>
      <c r="J15" s="132">
        <f t="shared" si="2"/>
        <v>16911.28</v>
      </c>
      <c r="K15" s="150"/>
      <c r="L15" s="150"/>
      <c r="M15" s="150"/>
      <c r="N15" s="144" t="str">
        <f t="shared" si="3"/>
        <v>AL15</v>
      </c>
      <c r="O15" s="144" t="str">
        <f t="shared" si="4"/>
        <v>AA15..AL15</v>
      </c>
      <c r="P15" s="48"/>
    </row>
    <row r="16" spans="1:16" x14ac:dyDescent="0.3">
      <c r="A16" s="130"/>
      <c r="B16" s="170" t="s">
        <v>321</v>
      </c>
      <c r="C16" s="148">
        <v>11000</v>
      </c>
      <c r="D16" s="183">
        <v>42995</v>
      </c>
      <c r="E16" s="149">
        <v>5</v>
      </c>
      <c r="F16" s="131">
        <f t="shared" si="0"/>
        <v>183.33</v>
      </c>
      <c r="G16" s="148">
        <v>10633.139999999998</v>
      </c>
      <c r="H16" s="143">
        <v>366.86</v>
      </c>
      <c r="I16" s="132">
        <f t="shared" si="1"/>
        <v>10999.999999999998</v>
      </c>
      <c r="J16" s="132">
        <f t="shared" si="2"/>
        <v>0</v>
      </c>
      <c r="K16" s="150"/>
      <c r="L16" s="150"/>
      <c r="M16" s="150"/>
      <c r="N16" s="144" t="str">
        <f t="shared" si="3"/>
        <v>AL16</v>
      </c>
      <c r="O16" s="144" t="str">
        <f t="shared" si="4"/>
        <v>AA16..AL16</v>
      </c>
      <c r="P16" s="48"/>
    </row>
    <row r="17" spans="1:16" x14ac:dyDescent="0.3">
      <c r="A17" s="130"/>
      <c r="B17" s="167" t="s">
        <v>322</v>
      </c>
      <c r="C17" s="132">
        <v>12300</v>
      </c>
      <c r="D17" s="181">
        <v>42752</v>
      </c>
      <c r="E17" s="130">
        <v>8</v>
      </c>
      <c r="F17" s="131">
        <f t="shared" si="0"/>
        <v>128.13</v>
      </c>
      <c r="G17" s="132">
        <v>8456.5800000000017</v>
      </c>
      <c r="H17" s="143">
        <v>1537.5</v>
      </c>
      <c r="I17" s="132">
        <f t="shared" si="1"/>
        <v>9994.0800000000017</v>
      </c>
      <c r="J17" s="132">
        <f t="shared" si="2"/>
        <v>2305.9199999999983</v>
      </c>
      <c r="K17" s="48"/>
      <c r="L17" s="48"/>
      <c r="M17" s="48"/>
      <c r="N17" s="144" t="str">
        <f t="shared" si="3"/>
        <v>AL17</v>
      </c>
      <c r="O17" s="144" t="str">
        <f t="shared" si="4"/>
        <v>AA17..AL17</v>
      </c>
      <c r="P17" s="48"/>
    </row>
    <row r="18" spans="1:16" x14ac:dyDescent="0.3">
      <c r="A18" s="130"/>
      <c r="B18" s="167" t="s">
        <v>323</v>
      </c>
      <c r="C18" s="132">
        <v>13500</v>
      </c>
      <c r="D18" s="181">
        <v>41743</v>
      </c>
      <c r="E18" s="130">
        <v>25</v>
      </c>
      <c r="F18" s="131">
        <f t="shared" si="0"/>
        <v>45</v>
      </c>
      <c r="G18" s="132">
        <v>4455</v>
      </c>
      <c r="H18" s="143">
        <v>540</v>
      </c>
      <c r="I18" s="132">
        <f t="shared" si="1"/>
        <v>4995</v>
      </c>
      <c r="J18" s="132">
        <f t="shared" si="2"/>
        <v>8505</v>
      </c>
      <c r="K18" s="48"/>
      <c r="L18" s="48"/>
      <c r="M18" s="48"/>
      <c r="N18" s="144" t="str">
        <f t="shared" si="3"/>
        <v>AL18</v>
      </c>
      <c r="O18" s="144" t="str">
        <f t="shared" si="4"/>
        <v>AA18..AL18</v>
      </c>
      <c r="P18" s="48"/>
    </row>
    <row r="19" spans="1:16" x14ac:dyDescent="0.3">
      <c r="A19" s="130"/>
      <c r="B19" s="167" t="s">
        <v>324</v>
      </c>
      <c r="C19" s="132">
        <v>9975</v>
      </c>
      <c r="D19" s="181">
        <v>41346</v>
      </c>
      <c r="E19" s="130">
        <v>25</v>
      </c>
      <c r="F19" s="131">
        <f t="shared" si="0"/>
        <v>33.25</v>
      </c>
      <c r="G19" s="132">
        <v>3724</v>
      </c>
      <c r="H19" s="143">
        <v>6251</v>
      </c>
      <c r="I19" s="132">
        <f t="shared" si="1"/>
        <v>9975</v>
      </c>
      <c r="J19" s="132">
        <f t="shared" si="2"/>
        <v>0</v>
      </c>
      <c r="K19" s="48"/>
      <c r="L19" s="48"/>
      <c r="M19" s="48"/>
      <c r="N19" s="144" t="str">
        <f t="shared" si="3"/>
        <v>AL19</v>
      </c>
      <c r="O19" s="144" t="str">
        <f t="shared" si="4"/>
        <v>AA19..AL19</v>
      </c>
      <c r="P19" s="48"/>
    </row>
    <row r="20" spans="1:16" x14ac:dyDescent="0.3">
      <c r="A20" s="130"/>
      <c r="B20" s="167" t="s">
        <v>325</v>
      </c>
      <c r="C20" s="132">
        <v>3262781</v>
      </c>
      <c r="D20" s="181">
        <v>40920</v>
      </c>
      <c r="E20" s="130">
        <v>40</v>
      </c>
      <c r="F20" s="131">
        <f t="shared" si="0"/>
        <v>6797.46</v>
      </c>
      <c r="G20" s="132">
        <v>856479.9600000002</v>
      </c>
      <c r="H20" s="143">
        <v>81569.53</v>
      </c>
      <c r="I20" s="132">
        <f t="shared" si="1"/>
        <v>938049.49000000022</v>
      </c>
      <c r="J20" s="132">
        <f t="shared" si="2"/>
        <v>2324731.5099999998</v>
      </c>
      <c r="K20" s="48"/>
      <c r="L20" s="48"/>
      <c r="M20" s="48"/>
      <c r="N20" s="144" t="str">
        <f t="shared" si="3"/>
        <v>AL20</v>
      </c>
      <c r="O20" s="144" t="str">
        <f t="shared" si="4"/>
        <v>AA20..AL20</v>
      </c>
      <c r="P20" s="48"/>
    </row>
    <row r="21" spans="1:16" x14ac:dyDescent="0.3">
      <c r="A21" s="130"/>
      <c r="B21" s="167" t="s">
        <v>326</v>
      </c>
      <c r="C21" s="132">
        <v>10411</v>
      </c>
      <c r="D21" s="181">
        <v>40920</v>
      </c>
      <c r="E21" s="130">
        <v>7</v>
      </c>
      <c r="F21" s="131">
        <f t="shared" si="0"/>
        <v>123.94</v>
      </c>
      <c r="G21" s="132">
        <v>10411.000000000004</v>
      </c>
      <c r="H21" s="143">
        <f ca="1">SUM(INDIRECT(O21))</f>
        <v>0</v>
      </c>
      <c r="I21" s="132">
        <f t="shared" ca="1" si="1"/>
        <v>10411.000000000004</v>
      </c>
      <c r="J21" s="132">
        <f t="shared" ca="1" si="2"/>
        <v>0</v>
      </c>
      <c r="K21" s="48"/>
      <c r="L21" s="48"/>
      <c r="M21" s="48"/>
      <c r="N21" s="144" t="str">
        <f t="shared" si="3"/>
        <v>AL21</v>
      </c>
      <c r="O21" s="144" t="str">
        <f t="shared" si="4"/>
        <v>AA21..AL21</v>
      </c>
      <c r="P21" s="48"/>
    </row>
    <row r="22" spans="1:16" x14ac:dyDescent="0.3">
      <c r="A22" s="130"/>
      <c r="B22" s="167" t="s">
        <v>327</v>
      </c>
      <c r="C22" s="132">
        <v>100268</v>
      </c>
      <c r="D22" s="181">
        <v>40513</v>
      </c>
      <c r="E22" s="130">
        <v>25</v>
      </c>
      <c r="F22" s="131">
        <f t="shared" si="0"/>
        <v>334.23</v>
      </c>
      <c r="G22" s="132">
        <v>46457.903030303045</v>
      </c>
      <c r="H22" s="143">
        <v>4010.72</v>
      </c>
      <c r="I22" s="132">
        <f t="shared" si="1"/>
        <v>50468.623030303046</v>
      </c>
      <c r="J22" s="132">
        <f t="shared" si="2"/>
        <v>49799.376969696954</v>
      </c>
      <c r="K22" s="48"/>
      <c r="L22" s="48"/>
      <c r="M22" s="48"/>
      <c r="N22" s="144" t="str">
        <f t="shared" si="3"/>
        <v>AL22</v>
      </c>
      <c r="O22" s="144" t="str">
        <f t="shared" si="4"/>
        <v>AA22..AL22</v>
      </c>
      <c r="P22" s="48"/>
    </row>
    <row r="23" spans="1:16" x14ac:dyDescent="0.3">
      <c r="A23" s="130"/>
      <c r="B23" s="167" t="s">
        <v>328</v>
      </c>
      <c r="C23" s="132">
        <v>8150</v>
      </c>
      <c r="D23" s="181">
        <v>40513</v>
      </c>
      <c r="E23" s="130">
        <v>25</v>
      </c>
      <c r="F23" s="131">
        <f t="shared" si="0"/>
        <v>27.17</v>
      </c>
      <c r="G23" s="132">
        <v>3776.5630303030307</v>
      </c>
      <c r="H23" s="143">
        <v>4373.4399999999996</v>
      </c>
      <c r="I23" s="132">
        <f t="shared" si="1"/>
        <v>8150.0030303030308</v>
      </c>
      <c r="J23" s="132">
        <f t="shared" si="2"/>
        <v>-3.0303030307550216E-3</v>
      </c>
      <c r="K23" s="48"/>
      <c r="L23" s="48"/>
      <c r="M23" s="48"/>
      <c r="N23" s="144" t="str">
        <f t="shared" si="3"/>
        <v>AL23</v>
      </c>
      <c r="O23" s="144" t="str">
        <f t="shared" si="4"/>
        <v>AA23..AL23</v>
      </c>
      <c r="P23" s="48"/>
    </row>
    <row r="24" spans="1:16" x14ac:dyDescent="0.3">
      <c r="A24" s="130"/>
      <c r="B24" s="167" t="s">
        <v>329</v>
      </c>
      <c r="C24" s="132">
        <v>25520</v>
      </c>
      <c r="D24" s="182">
        <v>40483</v>
      </c>
      <c r="E24" s="130">
        <v>25</v>
      </c>
      <c r="F24" s="131">
        <f t="shared" si="0"/>
        <v>85.07</v>
      </c>
      <c r="G24" s="132">
        <v>11909.733506493507</v>
      </c>
      <c r="H24" s="143">
        <v>1020.8</v>
      </c>
      <c r="I24" s="132">
        <f t="shared" si="1"/>
        <v>12930.533506493506</v>
      </c>
      <c r="J24" s="132">
        <f t="shared" si="2"/>
        <v>12589.466493506494</v>
      </c>
      <c r="K24" s="48"/>
      <c r="L24" s="48"/>
      <c r="M24" s="48"/>
      <c r="N24" s="144" t="str">
        <f t="shared" si="3"/>
        <v>AL24</v>
      </c>
      <c r="O24" s="144" t="str">
        <f t="shared" si="4"/>
        <v>AA24..AL24</v>
      </c>
      <c r="P24" s="48"/>
    </row>
    <row r="25" spans="1:16" x14ac:dyDescent="0.3">
      <c r="A25" s="130"/>
      <c r="B25" s="167" t="s">
        <v>330</v>
      </c>
      <c r="C25" s="132">
        <v>7882</v>
      </c>
      <c r="D25" s="182">
        <v>40452</v>
      </c>
      <c r="E25" s="130">
        <v>40</v>
      </c>
      <c r="F25" s="131">
        <f t="shared" si="0"/>
        <v>16.420000000000002</v>
      </c>
      <c r="G25" s="132">
        <v>2315.2421590909094</v>
      </c>
      <c r="H25" s="143">
        <v>5566.76</v>
      </c>
      <c r="I25" s="132">
        <f t="shared" si="1"/>
        <v>7882.0021590909091</v>
      </c>
      <c r="J25" s="132">
        <f t="shared" si="2"/>
        <v>-2.1590909091173671E-3</v>
      </c>
      <c r="K25" s="48"/>
      <c r="L25" s="48"/>
      <c r="M25" s="48"/>
      <c r="N25" s="144" t="str">
        <f t="shared" si="3"/>
        <v>AL25</v>
      </c>
      <c r="O25" s="144" t="str">
        <f t="shared" si="4"/>
        <v>AA25..AL25</v>
      </c>
      <c r="P25" s="48"/>
    </row>
    <row r="26" spans="1:16" x14ac:dyDescent="0.3">
      <c r="A26" s="130"/>
      <c r="B26" s="167" t="s">
        <v>331</v>
      </c>
      <c r="C26" s="132">
        <v>26501</v>
      </c>
      <c r="D26" s="182">
        <v>40210</v>
      </c>
      <c r="E26" s="146">
        <v>22.92</v>
      </c>
      <c r="F26" s="131">
        <f t="shared" si="0"/>
        <v>96.35</v>
      </c>
      <c r="G26" s="132">
        <v>14356.257272727276</v>
      </c>
      <c r="H26" s="143">
        <v>1156.24</v>
      </c>
      <c r="I26" s="132">
        <f t="shared" si="1"/>
        <v>15512.497272727276</v>
      </c>
      <c r="J26" s="132">
        <f t="shared" si="2"/>
        <v>10988.502727272724</v>
      </c>
      <c r="K26" s="48"/>
      <c r="L26" s="48"/>
      <c r="M26" s="48"/>
      <c r="N26" s="144" t="str">
        <f t="shared" si="3"/>
        <v>AL26</v>
      </c>
      <c r="O26" s="144" t="str">
        <f t="shared" si="4"/>
        <v>AA26..AL26</v>
      </c>
      <c r="P26" s="48"/>
    </row>
    <row r="27" spans="1:16" x14ac:dyDescent="0.3">
      <c r="A27" s="130"/>
      <c r="B27" s="167" t="s">
        <v>332</v>
      </c>
      <c r="C27" s="132">
        <v>6821</v>
      </c>
      <c r="D27" s="182">
        <v>40148</v>
      </c>
      <c r="E27" s="130">
        <v>7</v>
      </c>
      <c r="F27" s="131">
        <f t="shared" si="0"/>
        <v>81.2</v>
      </c>
      <c r="G27" s="132">
        <v>6820.9954545454557</v>
      </c>
      <c r="H27" s="143">
        <f ca="1">SUM(INDIRECT(O27))</f>
        <v>0</v>
      </c>
      <c r="I27" s="132">
        <f t="shared" ca="1" si="1"/>
        <v>6820.9954545454557</v>
      </c>
      <c r="J27" s="132">
        <f t="shared" ca="1" si="2"/>
        <v>4.545454544313543E-3</v>
      </c>
      <c r="K27" s="48"/>
      <c r="L27" s="48"/>
      <c r="M27" s="48"/>
      <c r="N27" s="144" t="str">
        <f t="shared" si="3"/>
        <v>AL27</v>
      </c>
      <c r="O27" s="144" t="str">
        <f t="shared" si="4"/>
        <v>AA27..AL27</v>
      </c>
      <c r="P27" s="48"/>
    </row>
    <row r="28" spans="1:16" x14ac:dyDescent="0.3">
      <c r="A28" s="130"/>
      <c r="B28" s="167" t="s">
        <v>333</v>
      </c>
      <c r="C28" s="132">
        <v>7000</v>
      </c>
      <c r="D28" s="182">
        <v>39965</v>
      </c>
      <c r="E28" s="130">
        <v>20</v>
      </c>
      <c r="F28" s="131">
        <f t="shared" si="0"/>
        <v>29.17</v>
      </c>
      <c r="G28" s="132">
        <v>4579.5627272727279</v>
      </c>
      <c r="H28" s="143">
        <v>2420.44</v>
      </c>
      <c r="I28" s="132">
        <f t="shared" si="1"/>
        <v>7000.0027272727275</v>
      </c>
      <c r="J28" s="132">
        <f t="shared" si="2"/>
        <v>-2.7272727274976205E-3</v>
      </c>
      <c r="K28" s="48"/>
      <c r="L28" s="48"/>
      <c r="M28" s="48"/>
      <c r="N28" s="144" t="str">
        <f t="shared" si="3"/>
        <v>AL28</v>
      </c>
      <c r="O28" s="144" t="str">
        <f t="shared" si="4"/>
        <v>AA28..AL28</v>
      </c>
      <c r="P28" s="48"/>
    </row>
    <row r="29" spans="1:16" x14ac:dyDescent="0.3">
      <c r="A29" s="130"/>
      <c r="B29" s="167" t="s">
        <v>334</v>
      </c>
      <c r="C29" s="132">
        <v>2799</v>
      </c>
      <c r="D29" s="182">
        <v>39965</v>
      </c>
      <c r="E29" s="130">
        <v>10</v>
      </c>
      <c r="F29" s="131">
        <f t="shared" si="0"/>
        <v>23.33</v>
      </c>
      <c r="G29" s="132">
        <v>2799.0009090909093</v>
      </c>
      <c r="H29" s="143">
        <f ca="1">SUM(INDIRECT(O29))</f>
        <v>0</v>
      </c>
      <c r="I29" s="132">
        <f t="shared" ca="1" si="1"/>
        <v>2799.0009090909093</v>
      </c>
      <c r="J29" s="132">
        <f t="shared" ca="1" si="2"/>
        <v>-9.0909090931745595E-4</v>
      </c>
      <c r="K29" s="48"/>
      <c r="L29" s="48"/>
      <c r="M29" s="48"/>
      <c r="N29" s="144" t="str">
        <f t="shared" si="3"/>
        <v>AL29</v>
      </c>
      <c r="O29" s="144" t="str">
        <f t="shared" si="4"/>
        <v>AA29..AL29</v>
      </c>
      <c r="P29" s="48"/>
    </row>
    <row r="30" spans="1:16" x14ac:dyDescent="0.3">
      <c r="A30" s="130"/>
      <c r="B30" s="167" t="s">
        <v>335</v>
      </c>
      <c r="C30" s="132">
        <v>91044</v>
      </c>
      <c r="D30" s="182">
        <v>39965</v>
      </c>
      <c r="E30" s="130">
        <v>20</v>
      </c>
      <c r="F30" s="131">
        <f t="shared" si="0"/>
        <v>379.35</v>
      </c>
      <c r="G30" s="132">
        <v>59557.94999999999</v>
      </c>
      <c r="H30" s="143">
        <v>4552.2</v>
      </c>
      <c r="I30" s="132">
        <f t="shared" si="1"/>
        <v>64110.149999999987</v>
      </c>
      <c r="J30" s="132">
        <f t="shared" si="2"/>
        <v>26933.850000000013</v>
      </c>
      <c r="K30" s="48"/>
      <c r="L30" s="48"/>
      <c r="M30" s="48"/>
      <c r="N30" s="144" t="str">
        <f t="shared" si="3"/>
        <v>AL30</v>
      </c>
      <c r="O30" s="144" t="str">
        <f t="shared" si="4"/>
        <v>AA30..AL30</v>
      </c>
      <c r="P30" s="48"/>
    </row>
    <row r="31" spans="1:16" x14ac:dyDescent="0.3">
      <c r="A31" s="130"/>
      <c r="B31" s="167" t="s">
        <v>336</v>
      </c>
      <c r="C31" s="132">
        <v>442318</v>
      </c>
      <c r="D31" s="182">
        <v>39455</v>
      </c>
      <c r="E31" s="130">
        <v>25</v>
      </c>
      <c r="F31" s="131">
        <f t="shared" si="0"/>
        <v>1474.39</v>
      </c>
      <c r="G31" s="132">
        <v>256544.04727272721</v>
      </c>
      <c r="H31" s="143">
        <v>17692.72</v>
      </c>
      <c r="I31" s="132">
        <f t="shared" si="1"/>
        <v>274236.76727272721</v>
      </c>
      <c r="J31" s="132">
        <f t="shared" si="2"/>
        <v>168081.23272727279</v>
      </c>
      <c r="K31" s="48"/>
      <c r="L31" s="48"/>
      <c r="M31" s="48"/>
      <c r="N31" s="144" t="str">
        <f t="shared" si="3"/>
        <v>AL31</v>
      </c>
      <c r="O31" s="144" t="str">
        <f t="shared" si="4"/>
        <v>AA31..AL31</v>
      </c>
      <c r="P31" s="48"/>
    </row>
    <row r="32" spans="1:16" x14ac:dyDescent="0.3">
      <c r="A32" s="130"/>
      <c r="B32" s="167" t="s">
        <v>337</v>
      </c>
      <c r="C32" s="132">
        <v>19525</v>
      </c>
      <c r="D32" s="182">
        <v>39448</v>
      </c>
      <c r="E32" s="130">
        <v>10</v>
      </c>
      <c r="F32" s="131">
        <f t="shared" si="0"/>
        <v>162.71</v>
      </c>
      <c r="G32" s="132">
        <v>19524.996363636365</v>
      </c>
      <c r="H32" s="143">
        <f ca="1">SUM(INDIRECT(O32))</f>
        <v>0</v>
      </c>
      <c r="I32" s="132">
        <f t="shared" ca="1" si="1"/>
        <v>19524.996363636365</v>
      </c>
      <c r="J32" s="132">
        <f t="shared" ca="1" si="2"/>
        <v>3.6363636354508344E-3</v>
      </c>
      <c r="K32" s="48"/>
      <c r="L32" s="48"/>
      <c r="M32" s="48"/>
      <c r="N32" s="144" t="str">
        <f t="shared" si="3"/>
        <v>AL32</v>
      </c>
      <c r="O32" s="144" t="str">
        <f t="shared" si="4"/>
        <v>AA32..AL32</v>
      </c>
      <c r="P32" s="48"/>
    </row>
    <row r="33" spans="1:16" x14ac:dyDescent="0.3">
      <c r="A33" s="130"/>
      <c r="B33" s="167" t="s">
        <v>338</v>
      </c>
      <c r="C33" s="132">
        <v>7492</v>
      </c>
      <c r="D33" s="182">
        <v>39387</v>
      </c>
      <c r="E33" s="130">
        <v>25</v>
      </c>
      <c r="F33" s="131">
        <f t="shared" si="0"/>
        <v>24.97</v>
      </c>
      <c r="G33" s="132">
        <v>4394.9172727272717</v>
      </c>
      <c r="H33" s="143">
        <v>3097.08</v>
      </c>
      <c r="I33" s="132">
        <f t="shared" si="1"/>
        <v>7491.9972727272716</v>
      </c>
      <c r="J33" s="132">
        <f t="shared" si="2"/>
        <v>2.7272727284071152E-3</v>
      </c>
      <c r="K33" s="48"/>
      <c r="L33" s="48"/>
      <c r="M33" s="48"/>
      <c r="N33" s="144" t="str">
        <f t="shared" si="3"/>
        <v>AL33</v>
      </c>
      <c r="O33" s="144" t="str">
        <f t="shared" si="4"/>
        <v>AA33..AL33</v>
      </c>
      <c r="P33" s="48"/>
    </row>
    <row r="34" spans="1:16" x14ac:dyDescent="0.3">
      <c r="A34" s="130"/>
      <c r="B34" s="167" t="s">
        <v>339</v>
      </c>
      <c r="C34" s="132">
        <v>3188</v>
      </c>
      <c r="D34" s="182">
        <v>39203</v>
      </c>
      <c r="E34" s="130">
        <v>25</v>
      </c>
      <c r="F34" s="131">
        <f t="shared" si="0"/>
        <v>10.63</v>
      </c>
      <c r="G34" s="132">
        <v>1934.4427272727269</v>
      </c>
      <c r="H34" s="143">
        <v>1253.56</v>
      </c>
      <c r="I34" s="132">
        <f t="shared" si="1"/>
        <v>3188.0027272727266</v>
      </c>
      <c r="J34" s="132">
        <f t="shared" si="2"/>
        <v>-2.7272727265881258E-3</v>
      </c>
      <c r="K34" s="48"/>
      <c r="L34" s="48"/>
      <c r="M34" s="48"/>
      <c r="N34" s="144" t="str">
        <f t="shared" si="3"/>
        <v>AL34</v>
      </c>
      <c r="O34" s="144" t="str">
        <f t="shared" si="4"/>
        <v>AA34..AL34</v>
      </c>
      <c r="P34" s="48"/>
    </row>
    <row r="35" spans="1:16" x14ac:dyDescent="0.3">
      <c r="A35" s="130"/>
      <c r="B35" s="167" t="s">
        <v>340</v>
      </c>
      <c r="C35" s="145">
        <v>3503</v>
      </c>
      <c r="D35" s="182">
        <v>39203</v>
      </c>
      <c r="E35" s="130">
        <v>25</v>
      </c>
      <c r="F35" s="131">
        <f t="shared" si="0"/>
        <v>11.68</v>
      </c>
      <c r="G35" s="132">
        <v>2125.5427272727279</v>
      </c>
      <c r="H35" s="143">
        <v>1377.46</v>
      </c>
      <c r="I35" s="132">
        <f t="shared" si="1"/>
        <v>3503.002727272728</v>
      </c>
      <c r="J35" s="132">
        <f t="shared" si="2"/>
        <v>-2.7272727279523679E-3</v>
      </c>
      <c r="K35" s="48"/>
      <c r="L35" s="48"/>
      <c r="M35" s="48"/>
      <c r="N35" s="144" t="str">
        <f t="shared" si="3"/>
        <v>AL35</v>
      </c>
      <c r="O35" s="144" t="str">
        <f t="shared" si="4"/>
        <v>AA35..AL35</v>
      </c>
      <c r="P35" s="48"/>
    </row>
    <row r="36" spans="1:16" x14ac:dyDescent="0.3">
      <c r="A36" s="130"/>
      <c r="B36" s="167" t="s">
        <v>341</v>
      </c>
      <c r="C36" s="132">
        <v>3593</v>
      </c>
      <c r="D36" s="182">
        <v>39173</v>
      </c>
      <c r="E36" s="130">
        <v>15</v>
      </c>
      <c r="F36" s="131">
        <f t="shared" si="0"/>
        <v>19.96</v>
      </c>
      <c r="G36" s="132">
        <v>3593.0018181818182</v>
      </c>
      <c r="H36" s="143">
        <f ca="1">SUM(INDIRECT(O36))</f>
        <v>0</v>
      </c>
      <c r="I36" s="132">
        <f t="shared" ca="1" si="1"/>
        <v>3593.0018181818182</v>
      </c>
      <c r="J36" s="132">
        <v>0</v>
      </c>
      <c r="K36" s="48"/>
      <c r="L36" s="48"/>
      <c r="M36" s="48"/>
      <c r="N36" s="144" t="str">
        <f t="shared" si="3"/>
        <v>AL36</v>
      </c>
      <c r="O36" s="144" t="str">
        <f t="shared" si="4"/>
        <v>AA36..AL36</v>
      </c>
      <c r="P36" s="48"/>
    </row>
    <row r="37" spans="1:16" x14ac:dyDescent="0.3">
      <c r="A37" s="130"/>
      <c r="B37" s="167" t="s">
        <v>342</v>
      </c>
      <c r="C37" s="132">
        <v>9220</v>
      </c>
      <c r="D37" s="182">
        <v>39142</v>
      </c>
      <c r="E37" s="130">
        <v>15</v>
      </c>
      <c r="F37" s="131">
        <f t="shared" si="0"/>
        <v>51.22</v>
      </c>
      <c r="G37" s="132">
        <v>9220.0036363636373</v>
      </c>
      <c r="H37" s="143">
        <f ca="1">SUM(INDIRECT(O37))</f>
        <v>0</v>
      </c>
      <c r="I37" s="132">
        <f t="shared" ca="1" si="1"/>
        <v>9220.0036363636373</v>
      </c>
      <c r="J37" s="132">
        <f ca="1">C37-I37</f>
        <v>-3.6363636372698238E-3</v>
      </c>
      <c r="K37" s="48"/>
      <c r="L37" s="48"/>
      <c r="M37" s="48"/>
      <c r="N37" s="144" t="str">
        <f t="shared" si="3"/>
        <v>AL37</v>
      </c>
      <c r="O37" s="144" t="str">
        <f t="shared" si="4"/>
        <v>AA37..AL37</v>
      </c>
      <c r="P37" s="48"/>
    </row>
    <row r="38" spans="1:16" x14ac:dyDescent="0.3">
      <c r="A38" s="130"/>
      <c r="B38" s="167" t="s">
        <v>343</v>
      </c>
      <c r="C38" s="132">
        <v>2300</v>
      </c>
      <c r="D38" s="182">
        <v>38869</v>
      </c>
      <c r="E38" s="130">
        <v>25</v>
      </c>
      <c r="F38" s="131">
        <f t="shared" si="0"/>
        <v>7.67</v>
      </c>
      <c r="G38" s="132">
        <v>1480.062727272727</v>
      </c>
      <c r="H38" s="143">
        <v>819.94</v>
      </c>
      <c r="I38" s="132">
        <f t="shared" si="1"/>
        <v>2300.002727272727</v>
      </c>
      <c r="J38" s="132">
        <f>C38-I38</f>
        <v>-2.7272727270428732E-3</v>
      </c>
      <c r="K38" s="48"/>
      <c r="L38" s="48"/>
      <c r="M38" s="48"/>
      <c r="N38" s="144" t="str">
        <f t="shared" si="3"/>
        <v>AL38</v>
      </c>
      <c r="O38" s="144" t="str">
        <f t="shared" si="4"/>
        <v>AA38..AL38</v>
      </c>
      <c r="P38" s="48"/>
    </row>
    <row r="39" spans="1:16" x14ac:dyDescent="0.3">
      <c r="A39" s="130"/>
      <c r="B39" s="167" t="s">
        <v>344</v>
      </c>
      <c r="C39" s="132">
        <v>4074</v>
      </c>
      <c r="D39" s="182">
        <v>38838</v>
      </c>
      <c r="E39" s="130">
        <v>25</v>
      </c>
      <c r="F39" s="131">
        <f t="shared" si="0"/>
        <v>13.58</v>
      </c>
      <c r="G39" s="132">
        <v>2634.5200000000004</v>
      </c>
      <c r="H39" s="143">
        <v>1439.48</v>
      </c>
      <c r="I39" s="132">
        <f t="shared" si="1"/>
        <v>4074.0000000000005</v>
      </c>
      <c r="J39" s="132">
        <f>C39-I39</f>
        <v>0</v>
      </c>
      <c r="K39" s="48"/>
      <c r="L39" s="48"/>
      <c r="M39" s="48"/>
      <c r="N39" s="144" t="str">
        <f t="shared" si="3"/>
        <v>AL39</v>
      </c>
      <c r="O39" s="144" t="str">
        <f t="shared" si="4"/>
        <v>AA39..AL39</v>
      </c>
      <c r="P39" s="48"/>
    </row>
    <row r="40" spans="1:16" x14ac:dyDescent="0.3">
      <c r="A40" s="130"/>
      <c r="B40" s="167" t="s">
        <v>345</v>
      </c>
      <c r="C40" s="132">
        <v>37500</v>
      </c>
      <c r="D40" s="182">
        <v>33270</v>
      </c>
      <c r="E40" s="130">
        <v>25</v>
      </c>
      <c r="F40" s="131">
        <f t="shared" si="0"/>
        <v>125</v>
      </c>
      <c r="G40" s="132">
        <v>37500</v>
      </c>
      <c r="H40" s="143">
        <f ca="1">SUM(INDIRECT(O40))</f>
        <v>0</v>
      </c>
      <c r="I40" s="132">
        <f t="shared" ca="1" si="1"/>
        <v>37500</v>
      </c>
      <c r="J40" s="132">
        <v>0</v>
      </c>
      <c r="K40" s="48"/>
      <c r="L40" s="48"/>
      <c r="M40" s="48"/>
      <c r="N40" s="144" t="str">
        <f t="shared" si="3"/>
        <v>AL40</v>
      </c>
      <c r="O40" s="144" t="str">
        <f t="shared" si="4"/>
        <v>AA40..AL40</v>
      </c>
      <c r="P40" s="48"/>
    </row>
    <row r="41" spans="1:16" x14ac:dyDescent="0.3">
      <c r="A41" s="130"/>
      <c r="B41" s="167"/>
      <c r="C41" s="130"/>
      <c r="D41" s="181"/>
      <c r="E41" s="130"/>
      <c r="F41" s="130"/>
      <c r="G41" s="131"/>
      <c r="H41" s="143"/>
      <c r="I41" s="132"/>
      <c r="J41" s="130"/>
      <c r="K41" s="48"/>
      <c r="L41" s="48"/>
      <c r="M41" s="48"/>
      <c r="N41" s="48"/>
      <c r="O41" s="48"/>
      <c r="P41" s="48"/>
    </row>
    <row r="42" spans="1:16" x14ac:dyDescent="0.3">
      <c r="A42" s="130"/>
      <c r="B42" s="170"/>
      <c r="C42" s="148"/>
      <c r="D42" s="183"/>
      <c r="E42" s="149"/>
      <c r="F42" s="131"/>
      <c r="G42" s="148"/>
      <c r="H42" s="143"/>
      <c r="I42" s="132"/>
      <c r="J42" s="132"/>
      <c r="K42" s="150"/>
      <c r="L42" s="150"/>
      <c r="M42" s="150"/>
      <c r="N42" s="144"/>
      <c r="O42" s="144"/>
      <c r="P42" s="48"/>
    </row>
    <row r="43" spans="1:16" x14ac:dyDescent="0.3">
      <c r="A43" s="130"/>
      <c r="B43" s="167"/>
      <c r="C43" s="132"/>
      <c r="D43" s="181"/>
      <c r="E43" s="130"/>
      <c r="F43" s="130"/>
      <c r="G43" s="132"/>
      <c r="H43" s="143"/>
      <c r="I43" s="132"/>
      <c r="J43" s="132"/>
      <c r="K43" s="48"/>
      <c r="L43" s="48"/>
      <c r="M43" s="48"/>
      <c r="N43" s="48"/>
      <c r="O43" s="48"/>
      <c r="P43" s="48"/>
    </row>
    <row r="44" spans="1:16" x14ac:dyDescent="0.3">
      <c r="A44" s="130"/>
      <c r="B44" s="167" t="s">
        <v>346</v>
      </c>
      <c r="C44" s="131">
        <f>SUM(C11:C43)</f>
        <v>4190819</v>
      </c>
      <c r="D44" s="181"/>
      <c r="E44" s="130"/>
      <c r="F44" s="131">
        <f>SUM(F10:F43)</f>
        <v>16144.539999999997</v>
      </c>
      <c r="G44" s="131">
        <v>1531768.7826352818</v>
      </c>
      <c r="H44" s="152">
        <f ca="1">SUM(H11:H42)</f>
        <v>155562.17000000001</v>
      </c>
      <c r="I44" s="131">
        <f ca="1">SUM(I11:I43)</f>
        <v>1557351.0326352811</v>
      </c>
      <c r="J44" s="131">
        <f ca="1">SUM(J11:J43)</f>
        <v>2633467.9691829002</v>
      </c>
      <c r="K44" s="48"/>
      <c r="L44" s="48"/>
      <c r="M44" s="48"/>
      <c r="N44" s="48"/>
      <c r="O44" s="48"/>
      <c r="P44" s="48"/>
    </row>
    <row r="45" spans="1:16" x14ac:dyDescent="0.3">
      <c r="A45" s="130"/>
      <c r="B45" s="167"/>
      <c r="C45" s="132"/>
      <c r="D45" s="182"/>
      <c r="E45" s="130"/>
      <c r="F45" s="130"/>
      <c r="G45" s="132"/>
      <c r="H45" s="143"/>
      <c r="I45" s="132"/>
      <c r="J45" s="132"/>
      <c r="K45" s="48"/>
      <c r="L45" s="48"/>
      <c r="M45" s="48"/>
      <c r="N45" s="48"/>
      <c r="O45" s="48"/>
      <c r="P45" s="48"/>
    </row>
    <row r="46" spans="1:16" x14ac:dyDescent="0.3">
      <c r="A46" s="130"/>
      <c r="B46" s="153" t="s">
        <v>347</v>
      </c>
      <c r="C46" s="130"/>
      <c r="D46" s="181"/>
      <c r="E46" s="130"/>
      <c r="F46" s="130"/>
      <c r="G46" s="131"/>
      <c r="H46" s="143"/>
      <c r="I46" s="132"/>
      <c r="J46" s="130"/>
      <c r="K46" s="48"/>
      <c r="L46" s="48"/>
      <c r="M46" s="48"/>
      <c r="N46" s="48"/>
      <c r="O46" s="48"/>
      <c r="P46" s="48"/>
    </row>
    <row r="47" spans="1:16" x14ac:dyDescent="0.3">
      <c r="A47" s="157" t="s">
        <v>348</v>
      </c>
      <c r="B47" s="175" t="s">
        <v>349</v>
      </c>
      <c r="C47" s="158">
        <v>147439.23000000001</v>
      </c>
      <c r="D47" s="186">
        <v>45467</v>
      </c>
      <c r="E47" s="55">
        <v>15</v>
      </c>
      <c r="F47" s="156"/>
      <c r="G47" s="155"/>
      <c r="H47" s="143"/>
      <c r="I47" s="148"/>
      <c r="J47" s="132">
        <f t="shared" ref="J47:J69" si="5">C47-I47</f>
        <v>147439.23000000001</v>
      </c>
      <c r="K47" s="48"/>
      <c r="L47" s="48"/>
      <c r="M47" s="48"/>
      <c r="N47" s="144"/>
      <c r="O47" s="144"/>
      <c r="P47" s="48"/>
    </row>
    <row r="48" spans="1:16" x14ac:dyDescent="0.3">
      <c r="A48" s="157" t="s">
        <v>348</v>
      </c>
      <c r="B48" s="174" t="s">
        <v>350</v>
      </c>
      <c r="C48" s="158">
        <v>24304</v>
      </c>
      <c r="D48" s="186">
        <v>45139</v>
      </c>
      <c r="E48" s="55">
        <v>7</v>
      </c>
      <c r="F48" s="156">
        <f t="shared" ref="F48:F69" si="6">ROUND(C48/E48/12,2)</f>
        <v>289.33</v>
      </c>
      <c r="G48" s="155"/>
      <c r="H48" s="143">
        <v>3194</v>
      </c>
      <c r="I48" s="148">
        <f t="shared" ref="I48:I69" si="7">G48+H48</f>
        <v>3194</v>
      </c>
      <c r="J48" s="132">
        <f t="shared" si="5"/>
        <v>21110</v>
      </c>
      <c r="K48" s="48"/>
      <c r="L48" s="48"/>
      <c r="M48" s="48"/>
      <c r="N48" s="144"/>
      <c r="O48" s="144"/>
      <c r="P48" s="48"/>
    </row>
    <row r="49" spans="1:16" x14ac:dyDescent="0.3">
      <c r="A49" s="130"/>
      <c r="B49" s="173" t="s">
        <v>351</v>
      </c>
      <c r="C49" s="155">
        <v>305762.5</v>
      </c>
      <c r="D49" s="185">
        <v>45100</v>
      </c>
      <c r="E49" s="55">
        <v>20</v>
      </c>
      <c r="F49" s="156">
        <f t="shared" si="6"/>
        <v>1274.01</v>
      </c>
      <c r="G49" s="155">
        <v>0</v>
      </c>
      <c r="H49" s="143">
        <v>15288.13</v>
      </c>
      <c r="I49" s="148">
        <f t="shared" si="7"/>
        <v>15288.13</v>
      </c>
      <c r="J49" s="132">
        <f t="shared" si="5"/>
        <v>290474.37</v>
      </c>
      <c r="K49" s="48"/>
      <c r="L49" s="48"/>
      <c r="M49" s="48"/>
      <c r="N49" s="144" t="str">
        <f t="shared" ref="N49:N69" si="8">"A"&amp;CHAR(O$1+64)&amp;TEXT(ROW(),"0")</f>
        <v>AL49</v>
      </c>
      <c r="O49" s="144" t="str">
        <f t="shared" ref="O49:O69" si="9">"AA"&amp;TEXT(ROW(),"0")&amp;"..A"&amp;CHAR(O$1+64)&amp;TEXT(ROW(),"0")</f>
        <v>AA49..AL49</v>
      </c>
      <c r="P49" s="48"/>
    </row>
    <row r="50" spans="1:16" x14ac:dyDescent="0.3">
      <c r="A50" s="130"/>
      <c r="B50" s="167" t="s">
        <v>352</v>
      </c>
      <c r="C50" s="132">
        <v>24934</v>
      </c>
      <c r="D50" s="182">
        <v>44490</v>
      </c>
      <c r="E50" s="130">
        <v>7</v>
      </c>
      <c r="F50" s="131">
        <f t="shared" si="6"/>
        <v>296.83</v>
      </c>
      <c r="G50" s="132">
        <v>2671.47</v>
      </c>
      <c r="H50" s="143">
        <v>3562</v>
      </c>
      <c r="I50" s="132">
        <f t="shared" si="7"/>
        <v>6233.4699999999993</v>
      </c>
      <c r="J50" s="132">
        <f t="shared" si="5"/>
        <v>18700.53</v>
      </c>
      <c r="K50" s="48"/>
      <c r="L50" s="48"/>
      <c r="M50" s="48"/>
      <c r="N50" s="144" t="str">
        <f t="shared" si="8"/>
        <v>AL50</v>
      </c>
      <c r="O50" s="144" t="str">
        <f t="shared" si="9"/>
        <v>AA50..AL50</v>
      </c>
      <c r="P50" s="48"/>
    </row>
    <row r="51" spans="1:16" x14ac:dyDescent="0.3">
      <c r="A51" s="130"/>
      <c r="B51" s="167" t="s">
        <v>353</v>
      </c>
      <c r="C51" s="132">
        <v>7339</v>
      </c>
      <c r="D51" s="182">
        <v>41318</v>
      </c>
      <c r="E51" s="130">
        <v>20</v>
      </c>
      <c r="F51" s="131">
        <f t="shared" si="6"/>
        <v>30.58</v>
      </c>
      <c r="G51" s="132">
        <v>3455.5399999999991</v>
      </c>
      <c r="H51" s="143">
        <v>3883.46</v>
      </c>
      <c r="I51" s="132">
        <f t="shared" si="7"/>
        <v>7338.9999999999991</v>
      </c>
      <c r="J51" s="132">
        <f t="shared" si="5"/>
        <v>0</v>
      </c>
      <c r="K51" s="48"/>
      <c r="L51" s="48"/>
      <c r="M51" s="48"/>
      <c r="N51" s="144" t="str">
        <f t="shared" si="8"/>
        <v>AL51</v>
      </c>
      <c r="O51" s="144" t="str">
        <f t="shared" si="9"/>
        <v>AA51..AL51</v>
      </c>
      <c r="P51" s="48"/>
    </row>
    <row r="52" spans="1:16" x14ac:dyDescent="0.3">
      <c r="A52" s="130"/>
      <c r="B52" s="172" t="s">
        <v>354</v>
      </c>
      <c r="C52" s="148">
        <v>13261</v>
      </c>
      <c r="D52" s="184">
        <v>41133</v>
      </c>
      <c r="E52" s="149">
        <v>5</v>
      </c>
      <c r="F52" s="154">
        <f t="shared" si="6"/>
        <v>221.02</v>
      </c>
      <c r="G52" s="148">
        <v>13261</v>
      </c>
      <c r="H52" s="143">
        <f ca="1">SUM(INDIRECT(O52))</f>
        <v>0</v>
      </c>
      <c r="I52" s="148">
        <f t="shared" ca="1" si="7"/>
        <v>13261</v>
      </c>
      <c r="J52" s="148">
        <f t="shared" ca="1" si="5"/>
        <v>0</v>
      </c>
      <c r="K52" s="48"/>
      <c r="L52" s="48"/>
      <c r="M52" s="48"/>
      <c r="N52" s="144" t="str">
        <f t="shared" si="8"/>
        <v>AL52</v>
      </c>
      <c r="O52" s="144" t="str">
        <f t="shared" si="9"/>
        <v>AA52..AL52</v>
      </c>
      <c r="P52" s="48"/>
    </row>
    <row r="53" spans="1:16" x14ac:dyDescent="0.3">
      <c r="A53" s="130"/>
      <c r="B53" s="167" t="s">
        <v>355</v>
      </c>
      <c r="C53" s="132">
        <v>7520</v>
      </c>
      <c r="D53" s="182">
        <v>40951</v>
      </c>
      <c r="E53" s="130">
        <v>20</v>
      </c>
      <c r="F53" s="131">
        <f t="shared" si="6"/>
        <v>31.33</v>
      </c>
      <c r="G53" s="132">
        <v>3916.2624999999994</v>
      </c>
      <c r="H53" s="143">
        <v>3603.74</v>
      </c>
      <c r="I53" s="132">
        <f t="shared" si="7"/>
        <v>7520.0024999999987</v>
      </c>
      <c r="J53" s="132">
        <f t="shared" si="5"/>
        <v>-2.4999999986903276E-3</v>
      </c>
      <c r="K53" s="48"/>
      <c r="L53" s="48"/>
      <c r="M53" s="48"/>
      <c r="N53" s="144" t="str">
        <f t="shared" si="8"/>
        <v>AL53</v>
      </c>
      <c r="O53" s="144" t="str">
        <f t="shared" si="9"/>
        <v>AA53..AL53</v>
      </c>
      <c r="P53" s="48"/>
    </row>
    <row r="54" spans="1:16" x14ac:dyDescent="0.3">
      <c r="A54" s="130"/>
      <c r="B54" s="167" t="s">
        <v>356</v>
      </c>
      <c r="C54" s="132">
        <v>21494</v>
      </c>
      <c r="D54" s="182">
        <v>40920</v>
      </c>
      <c r="E54" s="130">
        <v>25</v>
      </c>
      <c r="F54" s="131">
        <f t="shared" si="6"/>
        <v>71.650000000000006</v>
      </c>
      <c r="G54" s="132">
        <v>9027.8760000000002</v>
      </c>
      <c r="H54" s="143">
        <v>859.76</v>
      </c>
      <c r="I54" s="132">
        <f t="shared" si="7"/>
        <v>9887.6360000000004</v>
      </c>
      <c r="J54" s="132">
        <f t="shared" si="5"/>
        <v>11606.364</v>
      </c>
      <c r="K54" s="48"/>
      <c r="L54" s="48"/>
      <c r="M54" s="48"/>
      <c r="N54" s="144" t="str">
        <f t="shared" si="8"/>
        <v>AL54</v>
      </c>
      <c r="O54" s="144" t="str">
        <f t="shared" si="9"/>
        <v>AA54..AL54</v>
      </c>
      <c r="P54" s="48"/>
    </row>
    <row r="55" spans="1:16" x14ac:dyDescent="0.3">
      <c r="A55" s="130"/>
      <c r="B55" s="167" t="s">
        <v>357</v>
      </c>
      <c r="C55" s="132">
        <v>103663</v>
      </c>
      <c r="D55" s="182">
        <v>39479</v>
      </c>
      <c r="E55" s="130">
        <v>25</v>
      </c>
      <c r="F55" s="131">
        <f t="shared" si="6"/>
        <v>345.54</v>
      </c>
      <c r="G55" s="132">
        <v>59778.61090909093</v>
      </c>
      <c r="H55" s="143">
        <v>4146.5200000000004</v>
      </c>
      <c r="I55" s="132">
        <f t="shared" si="7"/>
        <v>63925.130909090934</v>
      </c>
      <c r="J55" s="132">
        <f t="shared" si="5"/>
        <v>39737.869090909066</v>
      </c>
      <c r="K55" s="48"/>
      <c r="L55" s="48"/>
      <c r="M55" s="48"/>
      <c r="N55" s="144" t="str">
        <f t="shared" si="8"/>
        <v>AL55</v>
      </c>
      <c r="O55" s="144" t="str">
        <f t="shared" si="9"/>
        <v>AA55..AL55</v>
      </c>
      <c r="P55" s="48"/>
    </row>
    <row r="56" spans="1:16" x14ac:dyDescent="0.3">
      <c r="A56" s="130"/>
      <c r="B56" s="167" t="s">
        <v>358</v>
      </c>
      <c r="C56" s="132">
        <v>10949</v>
      </c>
      <c r="D56" s="182">
        <v>39234</v>
      </c>
      <c r="E56" s="130">
        <v>20</v>
      </c>
      <c r="F56" s="131">
        <f t="shared" si="6"/>
        <v>45.62</v>
      </c>
      <c r="G56" s="132">
        <v>8257.2727272727243</v>
      </c>
      <c r="H56" s="143">
        <v>2691.73</v>
      </c>
      <c r="I56" s="132">
        <f t="shared" si="7"/>
        <v>10949.002727272724</v>
      </c>
      <c r="J56" s="132">
        <f t="shared" si="5"/>
        <v>-2.7272727238596417E-3</v>
      </c>
      <c r="K56" s="48"/>
      <c r="L56" s="48"/>
      <c r="M56" s="48"/>
      <c r="N56" s="144" t="str">
        <f t="shared" si="8"/>
        <v>AL56</v>
      </c>
      <c r="O56" s="144" t="str">
        <f t="shared" si="9"/>
        <v>AA56..AL56</v>
      </c>
      <c r="P56" s="48"/>
    </row>
    <row r="57" spans="1:16" x14ac:dyDescent="0.3">
      <c r="A57" s="130"/>
      <c r="B57" s="167" t="s">
        <v>359</v>
      </c>
      <c r="C57" s="132">
        <v>1029</v>
      </c>
      <c r="D57" s="182">
        <v>39234</v>
      </c>
      <c r="E57" s="130">
        <v>20</v>
      </c>
      <c r="F57" s="131">
        <f t="shared" si="6"/>
        <v>4.29</v>
      </c>
      <c r="G57" s="132">
        <v>776.33181818181833</v>
      </c>
      <c r="H57" s="143">
        <v>252.67</v>
      </c>
      <c r="I57" s="132">
        <f t="shared" si="7"/>
        <v>1029.0018181818184</v>
      </c>
      <c r="J57" s="132">
        <f t="shared" si="5"/>
        <v>-1.8181818184075382E-3</v>
      </c>
      <c r="K57" s="48"/>
      <c r="L57" s="48"/>
      <c r="M57" s="48"/>
      <c r="N57" s="144" t="str">
        <f t="shared" si="8"/>
        <v>AL57</v>
      </c>
      <c r="O57" s="144" t="str">
        <f t="shared" si="9"/>
        <v>AA57..AL57</v>
      </c>
      <c r="P57" s="48"/>
    </row>
    <row r="58" spans="1:16" x14ac:dyDescent="0.3">
      <c r="A58" s="130"/>
      <c r="B58" s="167" t="s">
        <v>360</v>
      </c>
      <c r="C58" s="132">
        <v>4082</v>
      </c>
      <c r="D58" s="182">
        <v>39234</v>
      </c>
      <c r="E58" s="130">
        <v>20</v>
      </c>
      <c r="F58" s="131">
        <f t="shared" si="6"/>
        <v>17.010000000000002</v>
      </c>
      <c r="G58" s="132">
        <v>3078.7045454545446</v>
      </c>
      <c r="H58" s="143">
        <v>1003.3</v>
      </c>
      <c r="I58" s="132">
        <f t="shared" si="7"/>
        <v>4082.0045454545443</v>
      </c>
      <c r="J58" s="132">
        <f t="shared" si="5"/>
        <v>-4.545454544313543E-3</v>
      </c>
      <c r="K58" s="48"/>
      <c r="L58" s="48"/>
      <c r="M58" s="48"/>
      <c r="N58" s="144" t="str">
        <f t="shared" si="8"/>
        <v>AL58</v>
      </c>
      <c r="O58" s="144" t="str">
        <f t="shared" si="9"/>
        <v>AA58..AL58</v>
      </c>
      <c r="P58" s="48"/>
    </row>
    <row r="59" spans="1:16" x14ac:dyDescent="0.3">
      <c r="A59" s="130"/>
      <c r="B59" s="167" t="s">
        <v>361</v>
      </c>
      <c r="C59" s="132">
        <v>18017</v>
      </c>
      <c r="D59" s="182">
        <v>39234</v>
      </c>
      <c r="E59" s="130">
        <v>20</v>
      </c>
      <c r="F59" s="131">
        <f t="shared" si="6"/>
        <v>75.069999999999993</v>
      </c>
      <c r="G59" s="132">
        <v>13587.722727272729</v>
      </c>
      <c r="H59" s="143">
        <v>900.85</v>
      </c>
      <c r="I59" s="132">
        <f t="shared" si="7"/>
        <v>14488.572727272729</v>
      </c>
      <c r="J59" s="132">
        <f t="shared" si="5"/>
        <v>3528.427272727271</v>
      </c>
      <c r="K59" s="48"/>
      <c r="L59" s="48"/>
      <c r="M59" s="48"/>
      <c r="N59" s="144" t="str">
        <f t="shared" si="8"/>
        <v>AL59</v>
      </c>
      <c r="O59" s="144" t="str">
        <f t="shared" si="9"/>
        <v>AA59..AL59</v>
      </c>
      <c r="P59" s="48"/>
    </row>
    <row r="60" spans="1:16" x14ac:dyDescent="0.3">
      <c r="A60" s="130"/>
      <c r="B60" s="167" t="s">
        <v>362</v>
      </c>
      <c r="C60" s="132">
        <v>4346</v>
      </c>
      <c r="D60" s="182">
        <v>38869</v>
      </c>
      <c r="E60" s="130">
        <v>50</v>
      </c>
      <c r="F60" s="131">
        <f t="shared" si="6"/>
        <v>7.24</v>
      </c>
      <c r="G60" s="132">
        <v>1397.5709090909095</v>
      </c>
      <c r="H60" s="143">
        <v>2948.43</v>
      </c>
      <c r="I60" s="132">
        <f t="shared" si="7"/>
        <v>4346.0009090909098</v>
      </c>
      <c r="J60" s="132">
        <f t="shared" si="5"/>
        <v>-9.090909097722033E-4</v>
      </c>
      <c r="K60" s="48"/>
      <c r="L60" s="48"/>
      <c r="M60" s="48"/>
      <c r="N60" s="144" t="str">
        <f t="shared" si="8"/>
        <v>AL60</v>
      </c>
      <c r="O60" s="144" t="str">
        <f t="shared" si="9"/>
        <v>AA60..AL60</v>
      </c>
      <c r="P60" s="48"/>
    </row>
    <row r="61" spans="1:16" x14ac:dyDescent="0.3">
      <c r="A61" s="130"/>
      <c r="B61" s="167" t="s">
        <v>362</v>
      </c>
      <c r="C61" s="132">
        <v>9449</v>
      </c>
      <c r="D61" s="182">
        <v>38838</v>
      </c>
      <c r="E61" s="130">
        <v>50</v>
      </c>
      <c r="F61" s="131">
        <f t="shared" si="6"/>
        <v>15.75</v>
      </c>
      <c r="G61" s="132">
        <v>3055.3745454545456</v>
      </c>
      <c r="H61" s="143">
        <v>6393.63</v>
      </c>
      <c r="I61" s="132">
        <f t="shared" si="7"/>
        <v>9449.0045454545452</v>
      </c>
      <c r="J61" s="132">
        <f t="shared" si="5"/>
        <v>-4.5454545452230377E-3</v>
      </c>
      <c r="K61" s="48"/>
      <c r="L61" s="48"/>
      <c r="M61" s="48"/>
      <c r="N61" s="144" t="str">
        <f t="shared" si="8"/>
        <v>AL61</v>
      </c>
      <c r="O61" s="144" t="str">
        <f t="shared" si="9"/>
        <v>AA61..AL61</v>
      </c>
      <c r="P61" s="48"/>
    </row>
    <row r="62" spans="1:16" x14ac:dyDescent="0.3">
      <c r="A62" s="130"/>
      <c r="B62" s="167" t="s">
        <v>363</v>
      </c>
      <c r="C62" s="132">
        <v>1750</v>
      </c>
      <c r="D62" s="182">
        <v>38808</v>
      </c>
      <c r="E62" s="130">
        <v>20</v>
      </c>
      <c r="F62" s="131">
        <f t="shared" si="6"/>
        <v>7.29</v>
      </c>
      <c r="G62" s="132">
        <v>1421.6854545454548</v>
      </c>
      <c r="H62" s="143">
        <v>328.31</v>
      </c>
      <c r="I62" s="132">
        <f t="shared" si="7"/>
        <v>1749.9954545454548</v>
      </c>
      <c r="J62" s="132">
        <f t="shared" si="5"/>
        <v>4.5454545452230377E-3</v>
      </c>
      <c r="K62" s="48"/>
      <c r="L62" s="48"/>
      <c r="M62" s="48"/>
      <c r="N62" s="144" t="str">
        <f t="shared" si="8"/>
        <v>AL62</v>
      </c>
      <c r="O62" s="144" t="str">
        <f t="shared" si="9"/>
        <v>AA62..AL62</v>
      </c>
      <c r="P62" s="48"/>
    </row>
    <row r="63" spans="1:16" x14ac:dyDescent="0.3">
      <c r="A63" s="130"/>
      <c r="B63" s="167" t="s">
        <v>362</v>
      </c>
      <c r="C63" s="132">
        <v>9345</v>
      </c>
      <c r="D63" s="182">
        <v>38777</v>
      </c>
      <c r="E63" s="130">
        <v>50</v>
      </c>
      <c r="F63" s="131">
        <f t="shared" si="6"/>
        <v>15.58</v>
      </c>
      <c r="G63" s="132">
        <v>3053.3163636363643</v>
      </c>
      <c r="H63" s="143">
        <v>6291.68</v>
      </c>
      <c r="I63" s="132">
        <f t="shared" si="7"/>
        <v>9344.9963636363645</v>
      </c>
      <c r="J63" s="132">
        <f t="shared" si="5"/>
        <v>3.6363636354508344E-3</v>
      </c>
      <c r="K63" s="48"/>
      <c r="L63" s="48"/>
      <c r="M63" s="48"/>
      <c r="N63" s="144" t="str">
        <f t="shared" si="8"/>
        <v>AL63</v>
      </c>
      <c r="O63" s="144" t="str">
        <f t="shared" si="9"/>
        <v>AA63..AL63</v>
      </c>
      <c r="P63" s="48"/>
    </row>
    <row r="64" spans="1:16" x14ac:dyDescent="0.3">
      <c r="A64" s="130"/>
      <c r="B64" s="167" t="s">
        <v>362</v>
      </c>
      <c r="C64" s="132">
        <v>6896</v>
      </c>
      <c r="D64" s="182">
        <v>38749</v>
      </c>
      <c r="E64" s="130">
        <v>50</v>
      </c>
      <c r="F64" s="131">
        <f t="shared" si="6"/>
        <v>11.49</v>
      </c>
      <c r="G64" s="132">
        <v>2263.8009090909086</v>
      </c>
      <c r="H64" s="143">
        <v>4632.2</v>
      </c>
      <c r="I64" s="132">
        <f t="shared" si="7"/>
        <v>6896.000909090908</v>
      </c>
      <c r="J64" s="132">
        <f t="shared" si="5"/>
        <v>-9.090909079532139E-4</v>
      </c>
      <c r="K64" s="48"/>
      <c r="L64" s="48"/>
      <c r="M64" s="48"/>
      <c r="N64" s="144" t="str">
        <f t="shared" si="8"/>
        <v>AL64</v>
      </c>
      <c r="O64" s="144" t="str">
        <f t="shared" si="9"/>
        <v>AA64..AL64</v>
      </c>
      <c r="P64" s="48"/>
    </row>
    <row r="65" spans="1:16" x14ac:dyDescent="0.3">
      <c r="A65" s="130"/>
      <c r="B65" s="167" t="s">
        <v>362</v>
      </c>
      <c r="C65" s="132">
        <v>1042</v>
      </c>
      <c r="D65" s="182">
        <v>38687</v>
      </c>
      <c r="E65" s="130">
        <v>50</v>
      </c>
      <c r="F65" s="131">
        <f t="shared" si="6"/>
        <v>1.74</v>
      </c>
      <c r="G65" s="132">
        <v>345.98909090909086</v>
      </c>
      <c r="H65" s="143">
        <v>696.01</v>
      </c>
      <c r="I65" s="132">
        <f t="shared" si="7"/>
        <v>1041.9990909090909</v>
      </c>
      <c r="J65" s="132">
        <f t="shared" si="5"/>
        <v>9.0909090909008228E-4</v>
      </c>
      <c r="K65" s="48"/>
      <c r="L65" s="48"/>
      <c r="M65" s="48"/>
      <c r="N65" s="144" t="str">
        <f t="shared" si="8"/>
        <v>AL65</v>
      </c>
      <c r="O65" s="144" t="str">
        <f t="shared" si="9"/>
        <v>AA65..AL65</v>
      </c>
      <c r="P65" s="48"/>
    </row>
    <row r="66" spans="1:16" x14ac:dyDescent="0.3">
      <c r="A66" s="130"/>
      <c r="B66" s="167" t="s">
        <v>362</v>
      </c>
      <c r="C66" s="132">
        <v>4275</v>
      </c>
      <c r="D66" s="182">
        <v>38596</v>
      </c>
      <c r="E66" s="130">
        <v>50</v>
      </c>
      <c r="F66" s="131">
        <f t="shared" si="6"/>
        <v>7.13</v>
      </c>
      <c r="G66" s="132">
        <v>1439.8663636363631</v>
      </c>
      <c r="H66" s="143">
        <v>2835.13</v>
      </c>
      <c r="I66" s="132">
        <f t="shared" si="7"/>
        <v>4274.9963636363627</v>
      </c>
      <c r="J66" s="132">
        <f t="shared" si="5"/>
        <v>3.6363636372698238E-3</v>
      </c>
      <c r="K66" s="48"/>
      <c r="L66" s="48"/>
      <c r="M66" s="48"/>
      <c r="N66" s="144" t="str">
        <f t="shared" si="8"/>
        <v>AL66</v>
      </c>
      <c r="O66" s="144" t="str">
        <f t="shared" si="9"/>
        <v>AA66..AL66</v>
      </c>
      <c r="P66" s="48"/>
    </row>
    <row r="67" spans="1:16" x14ac:dyDescent="0.3">
      <c r="A67" s="130"/>
      <c r="B67" s="167" t="s">
        <v>364</v>
      </c>
      <c r="C67" s="132">
        <v>1199</v>
      </c>
      <c r="D67" s="182">
        <v>37622</v>
      </c>
      <c r="E67" s="149">
        <v>25</v>
      </c>
      <c r="F67" s="131">
        <f t="shared" si="6"/>
        <v>4</v>
      </c>
      <c r="G67" s="132">
        <v>935.60909090909081</v>
      </c>
      <c r="H67" s="143">
        <v>263.39</v>
      </c>
      <c r="I67" s="132">
        <f t="shared" si="7"/>
        <v>1198.9990909090907</v>
      </c>
      <c r="J67" s="132">
        <f t="shared" si="5"/>
        <v>9.0909090931745595E-4</v>
      </c>
      <c r="K67" s="48"/>
      <c r="L67" s="48"/>
      <c r="M67" s="48"/>
      <c r="N67" s="144" t="str">
        <f t="shared" si="8"/>
        <v>AL67</v>
      </c>
      <c r="O67" s="144" t="str">
        <f t="shared" si="9"/>
        <v>AA67..AL67</v>
      </c>
      <c r="P67" s="48"/>
    </row>
    <row r="68" spans="1:16" x14ac:dyDescent="0.3">
      <c r="A68" s="130"/>
      <c r="B68" s="167" t="s">
        <v>364</v>
      </c>
      <c r="C68" s="132">
        <v>108080</v>
      </c>
      <c r="D68" s="182">
        <v>37408</v>
      </c>
      <c r="E68" s="149">
        <v>25</v>
      </c>
      <c r="F68" s="131">
        <f t="shared" si="6"/>
        <v>360.27</v>
      </c>
      <c r="G68" s="132">
        <v>108080.00272727272</v>
      </c>
      <c r="H68" s="143">
        <f ca="1">SUM(INDIRECT(O68))</f>
        <v>0</v>
      </c>
      <c r="I68" s="132">
        <f t="shared" ca="1" si="7"/>
        <v>108080.00272727272</v>
      </c>
      <c r="J68" s="132">
        <f t="shared" ca="1" si="5"/>
        <v>-2.7272727165836841E-3</v>
      </c>
      <c r="K68" s="48"/>
      <c r="L68" s="48"/>
      <c r="M68" s="48"/>
      <c r="N68" s="144" t="str">
        <f t="shared" si="8"/>
        <v>AL68</v>
      </c>
      <c r="O68" s="144" t="str">
        <f t="shared" si="9"/>
        <v>AA68..AL68</v>
      </c>
      <c r="P68" s="48"/>
    </row>
    <row r="69" spans="1:16" x14ac:dyDescent="0.3">
      <c r="A69" s="130"/>
      <c r="B69" s="167" t="s">
        <v>365</v>
      </c>
      <c r="C69" s="132">
        <v>21552</v>
      </c>
      <c r="D69" s="182">
        <v>33359</v>
      </c>
      <c r="E69" s="130">
        <v>30</v>
      </c>
      <c r="F69" s="131">
        <f t="shared" si="6"/>
        <v>59.87</v>
      </c>
      <c r="G69" s="132">
        <v>21551.999090909085</v>
      </c>
      <c r="H69" s="143">
        <f ca="1">SUM(INDIRECT(O69))</f>
        <v>0</v>
      </c>
      <c r="I69" s="132">
        <f t="shared" ca="1" si="7"/>
        <v>21551.999090909085</v>
      </c>
      <c r="J69" s="132">
        <f t="shared" ca="1" si="5"/>
        <v>9.0909091522917151E-4</v>
      </c>
      <c r="K69" s="48"/>
      <c r="L69" s="48"/>
      <c r="M69" s="48"/>
      <c r="N69" s="144" t="str">
        <f t="shared" si="8"/>
        <v>AL69</v>
      </c>
      <c r="O69" s="144" t="str">
        <f t="shared" si="9"/>
        <v>AA69..AL69</v>
      </c>
      <c r="P69" s="48"/>
    </row>
    <row r="70" spans="1:16" x14ac:dyDescent="0.3">
      <c r="A70" s="147"/>
      <c r="B70" s="176"/>
      <c r="C70" s="132"/>
      <c r="D70" s="182"/>
      <c r="E70" s="130"/>
      <c r="F70" s="131"/>
      <c r="G70" s="132"/>
      <c r="H70" s="143"/>
      <c r="I70" s="132"/>
      <c r="J70" s="132"/>
      <c r="K70" s="48"/>
      <c r="L70" s="48"/>
      <c r="M70" s="48"/>
      <c r="N70" s="144"/>
      <c r="O70" s="144"/>
      <c r="P70" s="48"/>
    </row>
    <row r="71" spans="1:16" x14ac:dyDescent="0.3">
      <c r="A71" s="147"/>
      <c r="B71" s="176"/>
      <c r="C71" s="132"/>
      <c r="D71" s="182"/>
      <c r="E71" s="130"/>
      <c r="F71" s="131"/>
      <c r="G71" s="132"/>
      <c r="H71" s="143"/>
      <c r="I71" s="132"/>
      <c r="J71" s="132"/>
      <c r="K71" s="48"/>
      <c r="L71" s="48"/>
      <c r="M71" s="48"/>
      <c r="N71" s="144"/>
      <c r="O71" s="144"/>
      <c r="P71" s="48"/>
    </row>
    <row r="72" spans="1:16" x14ac:dyDescent="0.3">
      <c r="A72" s="130"/>
      <c r="B72" s="173"/>
      <c r="C72" s="132"/>
      <c r="D72" s="182"/>
      <c r="E72" s="130"/>
      <c r="F72" s="131"/>
      <c r="G72" s="132"/>
      <c r="H72" s="143"/>
      <c r="I72" s="132"/>
      <c r="J72" s="132"/>
      <c r="K72" s="48"/>
      <c r="L72" s="48"/>
      <c r="M72" s="48"/>
      <c r="N72" s="144"/>
      <c r="O72" s="144"/>
      <c r="P72" s="48"/>
    </row>
    <row r="73" spans="1:16" x14ac:dyDescent="0.3">
      <c r="A73" s="130"/>
      <c r="B73" s="167" t="s">
        <v>366</v>
      </c>
      <c r="C73" s="132">
        <f>SUM(C47:C69)</f>
        <v>857727.73</v>
      </c>
      <c r="D73" s="181"/>
      <c r="E73" s="130"/>
      <c r="F73" s="132">
        <f>SUM(F47:F69)</f>
        <v>3192.6399999999994</v>
      </c>
      <c r="G73" s="132">
        <v>261356.00577272699</v>
      </c>
      <c r="H73" s="143">
        <f ca="1">SUM(H47:H69)</f>
        <v>63774.939999999988</v>
      </c>
      <c r="I73" s="132">
        <f ca="1">SUM(I47:I69)</f>
        <v>325130.94577272731</v>
      </c>
      <c r="J73" s="132">
        <f ca="1">SUM(J47:J69)</f>
        <v>532596.78422727273</v>
      </c>
      <c r="K73" s="48"/>
      <c r="L73" s="48"/>
      <c r="M73" s="48"/>
      <c r="N73" s="48"/>
      <c r="O73" s="48"/>
      <c r="P73" s="48"/>
    </row>
    <row r="74" spans="1:16" x14ac:dyDescent="0.3">
      <c r="A74" s="130"/>
      <c r="B74" s="167"/>
      <c r="C74" s="132"/>
      <c r="D74" s="181"/>
      <c r="E74" s="130"/>
      <c r="F74" s="130"/>
      <c r="G74" s="132"/>
      <c r="H74" s="143"/>
      <c r="I74" s="132"/>
      <c r="J74" s="132"/>
      <c r="K74" s="48"/>
      <c r="L74" s="48"/>
      <c r="M74" s="48"/>
      <c r="N74" s="48"/>
      <c r="O74" s="48"/>
      <c r="P74" s="48"/>
    </row>
    <row r="75" spans="1:16" x14ac:dyDescent="0.3">
      <c r="A75" s="130"/>
      <c r="B75" s="167" t="s">
        <v>367</v>
      </c>
      <c r="C75" s="132">
        <f>C73+C44</f>
        <v>5048546.7300000004</v>
      </c>
      <c r="D75" s="181"/>
      <c r="E75" s="130"/>
      <c r="F75" s="132">
        <f>F73+F44</f>
        <v>19337.179999999997</v>
      </c>
      <c r="G75" s="132">
        <v>1793124.7884080091</v>
      </c>
      <c r="H75" s="143">
        <f ca="1">H73+H44</f>
        <v>219337.11</v>
      </c>
      <c r="I75" s="132">
        <f ca="1">I73+I44</f>
        <v>1882481.9784080083</v>
      </c>
      <c r="J75" s="132">
        <f ca="1">J73+J44</f>
        <v>3166064.7534101726</v>
      </c>
      <c r="K75" s="48"/>
      <c r="L75" s="48"/>
      <c r="M75" s="48"/>
      <c r="N75" s="48"/>
      <c r="O75" s="48"/>
      <c r="P75" s="48"/>
    </row>
    <row r="76" spans="1:16" x14ac:dyDescent="0.3">
      <c r="A76" s="130"/>
      <c r="B76" s="167"/>
      <c r="C76" s="130"/>
      <c r="D76" s="181"/>
      <c r="E76" s="130"/>
      <c r="F76" s="130"/>
      <c r="G76" s="131"/>
      <c r="H76" s="132"/>
      <c r="I76" s="132"/>
      <c r="J76" s="159"/>
      <c r="K76" s="48"/>
      <c r="L76" s="48"/>
      <c r="M76" s="48"/>
      <c r="N76" s="48"/>
      <c r="O76" s="48"/>
      <c r="P76" s="48"/>
    </row>
    <row r="77" spans="1:16" x14ac:dyDescent="0.3">
      <c r="A77" s="55"/>
      <c r="B77" s="173"/>
      <c r="C77" s="55"/>
      <c r="D77" s="187"/>
      <c r="E77" s="55"/>
      <c r="F77" s="55"/>
      <c r="G77" s="55"/>
      <c r="H77" s="160"/>
      <c r="I77" s="160"/>
      <c r="J77" s="55"/>
      <c r="K77" s="48"/>
      <c r="L77" s="48"/>
      <c r="M77" s="48"/>
      <c r="N77" s="48"/>
      <c r="O77" s="48"/>
      <c r="P77" s="48"/>
    </row>
    <row r="78" spans="1:16" x14ac:dyDescent="0.3">
      <c r="A78" s="55"/>
      <c r="B78" s="173"/>
      <c r="C78" s="55"/>
      <c r="D78" s="187"/>
      <c r="E78" s="55"/>
      <c r="F78" s="55"/>
      <c r="G78" s="55"/>
      <c r="H78" s="160"/>
      <c r="I78" s="160"/>
      <c r="J78" s="55"/>
      <c r="K78" s="48"/>
      <c r="L78" s="48"/>
      <c r="M78" s="48"/>
      <c r="N78" s="48"/>
      <c r="O78" s="48"/>
      <c r="P78" s="48"/>
    </row>
    <row r="79" spans="1:16" x14ac:dyDescent="0.3">
      <c r="A79" s="130"/>
      <c r="B79" s="167"/>
      <c r="C79" s="132"/>
      <c r="D79" s="181"/>
      <c r="E79" s="130"/>
      <c r="F79" s="130"/>
      <c r="G79" s="131"/>
      <c r="H79" s="132"/>
      <c r="I79" s="132"/>
      <c r="J79" s="130"/>
      <c r="K79" s="48"/>
      <c r="L79" s="48"/>
      <c r="M79" s="48"/>
      <c r="N79" s="48"/>
      <c r="O79" s="48"/>
      <c r="P79" s="48"/>
    </row>
    <row r="80" spans="1:16" x14ac:dyDescent="0.3">
      <c r="A80" s="130"/>
      <c r="B80" s="167" t="s">
        <v>368</v>
      </c>
      <c r="C80" s="131">
        <f>SUM('[1]Const in Pgrss'!C6+C75)</f>
        <v>5048546.7300000004</v>
      </c>
      <c r="D80" s="181"/>
      <c r="E80" s="131"/>
      <c r="F80" s="131"/>
      <c r="G80" s="131"/>
      <c r="H80" s="131"/>
      <c r="I80" s="131"/>
      <c r="J80" s="131">
        <f ca="1">SUM('[1]Const in Pgrss'!J6+J75)</f>
        <v>3166064.7534101726</v>
      </c>
      <c r="K80" s="48"/>
      <c r="L80" s="48"/>
      <c r="M80" s="48"/>
      <c r="N80" s="48"/>
      <c r="O80" s="48"/>
      <c r="P80" s="48"/>
    </row>
    <row r="81" spans="1:16" x14ac:dyDescent="0.3">
      <c r="A81" s="130"/>
      <c r="B81" s="167"/>
      <c r="C81" s="130"/>
      <c r="D81" s="181"/>
      <c r="E81" s="130"/>
      <c r="F81" s="130"/>
      <c r="G81" s="131"/>
      <c r="H81" s="132"/>
      <c r="I81" s="132"/>
      <c r="J81" s="130"/>
      <c r="K81" s="48"/>
      <c r="L81" s="48"/>
      <c r="M81" s="48"/>
      <c r="N81" s="48"/>
      <c r="O81" s="48"/>
      <c r="P81" s="48"/>
    </row>
    <row r="82" spans="1:16" x14ac:dyDescent="0.3">
      <c r="A82" s="130"/>
      <c r="B82" s="169" t="s">
        <v>369</v>
      </c>
      <c r="C82" s="161">
        <v>19532</v>
      </c>
      <c r="D82" s="181"/>
      <c r="E82" s="130"/>
      <c r="F82" s="130"/>
      <c r="G82" s="131"/>
      <c r="H82" s="132"/>
      <c r="I82" s="132"/>
      <c r="J82" s="161">
        <v>19532</v>
      </c>
      <c r="K82" s="48"/>
      <c r="L82" s="48"/>
      <c r="M82" s="48"/>
      <c r="N82" s="48"/>
      <c r="O82" s="48"/>
      <c r="P82" s="48"/>
    </row>
    <row r="83" spans="1:16" x14ac:dyDescent="0.3">
      <c r="A83" s="130"/>
      <c r="B83" s="169"/>
      <c r="C83" s="130"/>
      <c r="D83" s="181"/>
      <c r="E83" s="130"/>
      <c r="F83" s="130"/>
      <c r="G83" s="131"/>
      <c r="H83" s="132"/>
      <c r="I83" s="132"/>
      <c r="J83" s="130"/>
      <c r="K83" s="48"/>
      <c r="L83" s="48"/>
      <c r="M83" s="48"/>
      <c r="N83" s="48"/>
      <c r="O83" s="48"/>
      <c r="P83" s="48"/>
    </row>
    <row r="84" spans="1:16" x14ac:dyDescent="0.3">
      <c r="A84" s="130"/>
      <c r="B84" s="167"/>
      <c r="C84" s="130"/>
      <c r="D84" s="181"/>
      <c r="E84" s="130"/>
      <c r="F84" s="130"/>
      <c r="G84" s="131"/>
      <c r="H84" s="132"/>
      <c r="I84" s="132"/>
      <c r="J84" s="130"/>
      <c r="K84" s="48"/>
      <c r="L84" s="48"/>
      <c r="M84" s="48"/>
      <c r="N84" s="48"/>
      <c r="O84" s="48"/>
      <c r="P84" s="48"/>
    </row>
    <row r="85" spans="1:16" x14ac:dyDescent="0.3">
      <c r="A85" s="130"/>
      <c r="B85" s="153" t="s">
        <v>370</v>
      </c>
      <c r="C85" s="130"/>
      <c r="D85" s="181"/>
      <c r="E85" s="130"/>
      <c r="F85" s="130"/>
      <c r="G85" s="132"/>
      <c r="H85" s="132"/>
      <c r="I85" s="132"/>
      <c r="J85" s="130"/>
      <c r="K85" s="48"/>
      <c r="L85" s="48"/>
      <c r="M85" s="48"/>
      <c r="N85" s="48"/>
      <c r="O85" s="48"/>
      <c r="P85" s="48"/>
    </row>
    <row r="86" spans="1:16" x14ac:dyDescent="0.3">
      <c r="A86" s="130"/>
      <c r="B86" s="167"/>
      <c r="C86" s="130"/>
      <c r="D86" s="181"/>
      <c r="E86" s="130"/>
      <c r="F86" s="130"/>
      <c r="G86" s="132"/>
      <c r="H86" s="132"/>
      <c r="I86" s="132"/>
      <c r="J86" s="130"/>
      <c r="K86" s="48"/>
      <c r="L86" s="48"/>
      <c r="M86" s="48"/>
      <c r="N86" s="48"/>
      <c r="O86" s="48"/>
      <c r="P86" s="48"/>
    </row>
    <row r="87" spans="1:16" x14ac:dyDescent="0.3">
      <c r="A87" s="149"/>
      <c r="B87" s="170" t="s">
        <v>371</v>
      </c>
      <c r="C87" s="162">
        <v>13203</v>
      </c>
      <c r="D87" s="188">
        <v>44490</v>
      </c>
      <c r="E87" s="149">
        <v>12</v>
      </c>
      <c r="F87" s="149">
        <f t="shared" ref="F87:F98" si="10">ROUND(C87/E87/12,2)</f>
        <v>91.69</v>
      </c>
      <c r="G87" s="148">
        <v>825.19</v>
      </c>
      <c r="H87" s="143">
        <v>1100.25</v>
      </c>
      <c r="I87" s="132">
        <f t="shared" ref="I87:I113" si="11">G87+H87</f>
        <v>1925.44</v>
      </c>
      <c r="J87" s="161">
        <f t="shared" ref="J87:J113" si="12">C87-I87</f>
        <v>11277.56</v>
      </c>
      <c r="K87" s="48"/>
      <c r="L87" s="48"/>
      <c r="M87" s="48"/>
      <c r="N87" s="144" t="str">
        <f t="shared" ref="N87:N113" si="13">"A"&amp;CHAR(O$1+64)&amp;TEXT(ROW(),"0")</f>
        <v>AL87</v>
      </c>
      <c r="O87" s="144" t="str">
        <f t="shared" ref="O87:O113" si="14">"AA"&amp;TEXT(ROW(),"0")&amp;"..A"&amp;CHAR(O$1+64)&amp;TEXT(ROW(),"0")</f>
        <v>AA87..AL87</v>
      </c>
      <c r="P87" s="48"/>
    </row>
    <row r="88" spans="1:16" x14ac:dyDescent="0.3">
      <c r="A88" s="149"/>
      <c r="B88" s="170" t="s">
        <v>372</v>
      </c>
      <c r="C88" s="162">
        <v>8562</v>
      </c>
      <c r="D88" s="183">
        <v>44490</v>
      </c>
      <c r="E88" s="149">
        <v>5</v>
      </c>
      <c r="F88" s="149">
        <f t="shared" si="10"/>
        <v>142.69999999999999</v>
      </c>
      <c r="G88" s="148">
        <v>1284.3000000000002</v>
      </c>
      <c r="H88" s="143">
        <v>7277.7</v>
      </c>
      <c r="I88" s="132">
        <f t="shared" si="11"/>
        <v>8562</v>
      </c>
      <c r="J88" s="161">
        <f t="shared" si="12"/>
        <v>0</v>
      </c>
      <c r="K88" s="48"/>
      <c r="L88" s="48"/>
      <c r="M88" s="48"/>
      <c r="N88" s="144" t="str">
        <f t="shared" si="13"/>
        <v>AL88</v>
      </c>
      <c r="O88" s="144" t="str">
        <f t="shared" si="14"/>
        <v>AA88..AL88</v>
      </c>
      <c r="P88" s="48"/>
    </row>
    <row r="89" spans="1:16" x14ac:dyDescent="0.3">
      <c r="A89" s="149"/>
      <c r="B89" s="170" t="s">
        <v>373</v>
      </c>
      <c r="C89" s="162">
        <v>6694</v>
      </c>
      <c r="D89" s="183">
        <v>44490</v>
      </c>
      <c r="E89" s="149">
        <v>5</v>
      </c>
      <c r="F89" s="149">
        <f t="shared" si="10"/>
        <v>111.57</v>
      </c>
      <c r="G89" s="148">
        <v>1004.1299999999997</v>
      </c>
      <c r="H89" s="143">
        <v>5689.87</v>
      </c>
      <c r="I89" s="132">
        <f t="shared" si="11"/>
        <v>6694</v>
      </c>
      <c r="J89" s="161">
        <f t="shared" si="12"/>
        <v>0</v>
      </c>
      <c r="K89" s="48"/>
      <c r="L89" s="48"/>
      <c r="M89" s="48"/>
      <c r="N89" s="144" t="str">
        <f t="shared" si="13"/>
        <v>AL89</v>
      </c>
      <c r="O89" s="144" t="str">
        <f t="shared" si="14"/>
        <v>AA89..AL89</v>
      </c>
      <c r="P89" s="48"/>
    </row>
    <row r="90" spans="1:16" x14ac:dyDescent="0.3">
      <c r="A90" s="149"/>
      <c r="B90" s="172" t="s">
        <v>374</v>
      </c>
      <c r="C90" s="162">
        <v>10000</v>
      </c>
      <c r="D90" s="183">
        <v>43788</v>
      </c>
      <c r="E90" s="149">
        <v>10</v>
      </c>
      <c r="F90" s="149">
        <f t="shared" si="10"/>
        <v>83.33</v>
      </c>
      <c r="G90" s="148">
        <v>2666.5600000000004</v>
      </c>
      <c r="H90" s="143">
        <v>7333.44</v>
      </c>
      <c r="I90" s="132">
        <f t="shared" si="11"/>
        <v>10000</v>
      </c>
      <c r="J90" s="161">
        <f t="shared" si="12"/>
        <v>0</v>
      </c>
      <c r="K90" s="48"/>
      <c r="L90" s="48"/>
      <c r="M90" s="48"/>
      <c r="N90" s="144" t="str">
        <f t="shared" si="13"/>
        <v>AL90</v>
      </c>
      <c r="O90" s="144" t="str">
        <f t="shared" si="14"/>
        <v>AA90..AL90</v>
      </c>
      <c r="P90" s="48"/>
    </row>
    <row r="91" spans="1:16" x14ac:dyDescent="0.3">
      <c r="A91" s="149"/>
      <c r="B91" s="170" t="s">
        <v>375</v>
      </c>
      <c r="C91" s="162">
        <v>108700</v>
      </c>
      <c r="D91" s="183">
        <v>43635</v>
      </c>
      <c r="E91" s="149">
        <v>10</v>
      </c>
      <c r="F91" s="149">
        <f t="shared" si="10"/>
        <v>905.83</v>
      </c>
      <c r="G91" s="148">
        <v>33515.71</v>
      </c>
      <c r="H91" s="143">
        <v>10870</v>
      </c>
      <c r="I91" s="132">
        <f t="shared" si="11"/>
        <v>44385.71</v>
      </c>
      <c r="J91" s="161">
        <f t="shared" si="12"/>
        <v>64314.29</v>
      </c>
      <c r="K91" s="48"/>
      <c r="L91" s="48"/>
      <c r="M91" s="48"/>
      <c r="N91" s="144" t="str">
        <f t="shared" si="13"/>
        <v>AL91</v>
      </c>
      <c r="O91" s="144" t="str">
        <f t="shared" si="14"/>
        <v>AA91..AL91</v>
      </c>
      <c r="P91" s="48"/>
    </row>
    <row r="92" spans="1:16" x14ac:dyDescent="0.3">
      <c r="A92" s="149"/>
      <c r="B92" s="170" t="s">
        <v>376</v>
      </c>
      <c r="C92" s="162">
        <v>7873</v>
      </c>
      <c r="D92" s="183">
        <v>43299</v>
      </c>
      <c r="E92" s="149">
        <v>10</v>
      </c>
      <c r="F92" s="149">
        <f t="shared" si="10"/>
        <v>65.61</v>
      </c>
      <c r="G92" s="148">
        <v>3149.28</v>
      </c>
      <c r="H92" s="143">
        <v>4723.72</v>
      </c>
      <c r="I92" s="132">
        <f t="shared" si="11"/>
        <v>7873</v>
      </c>
      <c r="J92" s="161">
        <f t="shared" si="12"/>
        <v>0</v>
      </c>
      <c r="K92" s="48"/>
      <c r="L92" s="48"/>
      <c r="M92" s="48"/>
      <c r="N92" s="144" t="str">
        <f t="shared" si="13"/>
        <v>AL92</v>
      </c>
      <c r="O92" s="144" t="str">
        <f t="shared" si="14"/>
        <v>AA92..AL92</v>
      </c>
      <c r="P92" s="48"/>
    </row>
    <row r="93" spans="1:16" x14ac:dyDescent="0.3">
      <c r="A93" s="130"/>
      <c r="B93" s="172" t="s">
        <v>377</v>
      </c>
      <c r="C93" s="162">
        <v>8700</v>
      </c>
      <c r="D93" s="184">
        <v>43269</v>
      </c>
      <c r="E93" s="149">
        <v>10</v>
      </c>
      <c r="F93" s="149">
        <f t="shared" si="10"/>
        <v>72.5</v>
      </c>
      <c r="G93" s="148">
        <v>3552.5</v>
      </c>
      <c r="H93" s="143">
        <v>5147.5</v>
      </c>
      <c r="I93" s="132">
        <f t="shared" si="11"/>
        <v>8700</v>
      </c>
      <c r="J93" s="161">
        <f t="shared" si="12"/>
        <v>0</v>
      </c>
      <c r="K93" s="48"/>
      <c r="L93" s="48"/>
      <c r="M93" s="48"/>
      <c r="N93" s="144" t="str">
        <f t="shared" si="13"/>
        <v>AL93</v>
      </c>
      <c r="O93" s="144" t="str">
        <f t="shared" si="14"/>
        <v>AA93..AL93</v>
      </c>
      <c r="P93" s="48"/>
    </row>
    <row r="94" spans="1:16" x14ac:dyDescent="0.3">
      <c r="A94" s="151"/>
      <c r="B94" s="167" t="s">
        <v>378</v>
      </c>
      <c r="C94" s="162">
        <v>14505</v>
      </c>
      <c r="D94" s="182">
        <v>41640</v>
      </c>
      <c r="E94" s="130">
        <v>5</v>
      </c>
      <c r="F94" s="130">
        <f t="shared" si="10"/>
        <v>241.75</v>
      </c>
      <c r="G94" s="132">
        <v>14505</v>
      </c>
      <c r="H94" s="143">
        <f t="shared" ref="H94:H106" ca="1" si="15">SUM(INDIRECT(O94))</f>
        <v>0</v>
      </c>
      <c r="I94" s="132">
        <f t="shared" ca="1" si="11"/>
        <v>14505</v>
      </c>
      <c r="J94" s="161">
        <f t="shared" ca="1" si="12"/>
        <v>0</v>
      </c>
      <c r="K94" s="48"/>
      <c r="L94" s="48"/>
      <c r="M94" s="48"/>
      <c r="N94" s="144" t="str">
        <f t="shared" si="13"/>
        <v>AL94</v>
      </c>
      <c r="O94" s="144" t="str">
        <f t="shared" si="14"/>
        <v>AA94..AL94</v>
      </c>
      <c r="P94" s="48"/>
    </row>
    <row r="95" spans="1:16" x14ac:dyDescent="0.3">
      <c r="A95" s="130"/>
      <c r="B95" s="167" t="s">
        <v>379</v>
      </c>
      <c r="C95" s="162">
        <v>15239</v>
      </c>
      <c r="D95" s="182">
        <v>41548</v>
      </c>
      <c r="E95" s="130">
        <v>5</v>
      </c>
      <c r="F95" s="130">
        <f t="shared" si="10"/>
        <v>253.98</v>
      </c>
      <c r="G95" s="132">
        <v>15239.000000000002</v>
      </c>
      <c r="H95" s="143">
        <f t="shared" ca="1" si="15"/>
        <v>0</v>
      </c>
      <c r="I95" s="132">
        <f t="shared" ca="1" si="11"/>
        <v>15239.000000000002</v>
      </c>
      <c r="J95" s="161">
        <f t="shared" ca="1" si="12"/>
        <v>0</v>
      </c>
      <c r="K95" s="48"/>
      <c r="L95" s="48"/>
      <c r="M95" s="48"/>
      <c r="N95" s="144" t="str">
        <f t="shared" si="13"/>
        <v>AL95</v>
      </c>
      <c r="O95" s="144" t="str">
        <f t="shared" si="14"/>
        <v>AA95..AL95</v>
      </c>
      <c r="P95" s="48"/>
    </row>
    <row r="96" spans="1:16" x14ac:dyDescent="0.3">
      <c r="A96" s="130"/>
      <c r="B96" s="178" t="s">
        <v>380</v>
      </c>
      <c r="C96" s="162">
        <v>5402</v>
      </c>
      <c r="D96" s="182">
        <v>41518</v>
      </c>
      <c r="E96" s="130">
        <v>5</v>
      </c>
      <c r="F96" s="130">
        <f t="shared" si="10"/>
        <v>90.03</v>
      </c>
      <c r="G96" s="132">
        <v>5401.9999999999991</v>
      </c>
      <c r="H96" s="143">
        <f t="shared" ca="1" si="15"/>
        <v>0</v>
      </c>
      <c r="I96" s="132">
        <f t="shared" ca="1" si="11"/>
        <v>5401.9999999999991</v>
      </c>
      <c r="J96" s="161">
        <f t="shared" ca="1" si="12"/>
        <v>0</v>
      </c>
      <c r="K96" s="48"/>
      <c r="L96" s="48"/>
      <c r="M96" s="48"/>
      <c r="N96" s="144" t="str">
        <f t="shared" si="13"/>
        <v>AL96</v>
      </c>
      <c r="O96" s="144" t="str">
        <f t="shared" si="14"/>
        <v>AA96..AL96</v>
      </c>
      <c r="P96" s="48"/>
    </row>
    <row r="97" spans="1:16" x14ac:dyDescent="0.3">
      <c r="A97" s="130"/>
      <c r="B97" s="167" t="s">
        <v>381</v>
      </c>
      <c r="C97" s="162">
        <v>5559</v>
      </c>
      <c r="D97" s="182">
        <v>41426</v>
      </c>
      <c r="E97" s="130">
        <v>5</v>
      </c>
      <c r="F97" s="130">
        <f t="shared" si="10"/>
        <v>92.65</v>
      </c>
      <c r="G97" s="132">
        <v>5559</v>
      </c>
      <c r="H97" s="143">
        <f t="shared" ca="1" si="15"/>
        <v>0</v>
      </c>
      <c r="I97" s="132">
        <f t="shared" ca="1" si="11"/>
        <v>5559</v>
      </c>
      <c r="J97" s="161">
        <f t="shared" ca="1" si="12"/>
        <v>0</v>
      </c>
      <c r="K97" s="48"/>
      <c r="L97" s="48"/>
      <c r="M97" s="48"/>
      <c r="N97" s="144" t="str">
        <f t="shared" si="13"/>
        <v>AL97</v>
      </c>
      <c r="O97" s="144" t="str">
        <f t="shared" si="14"/>
        <v>AA97..AL97</v>
      </c>
      <c r="P97" s="48"/>
    </row>
    <row r="98" spans="1:16" x14ac:dyDescent="0.3">
      <c r="A98" s="130"/>
      <c r="B98" s="167" t="s">
        <v>382</v>
      </c>
      <c r="C98" s="162">
        <v>5383</v>
      </c>
      <c r="D98" s="182">
        <v>41287</v>
      </c>
      <c r="E98" s="130">
        <v>5</v>
      </c>
      <c r="F98" s="131">
        <f t="shared" si="10"/>
        <v>89.72</v>
      </c>
      <c r="G98" s="132">
        <v>5383.0000000000009</v>
      </c>
      <c r="H98" s="143">
        <f t="shared" ca="1" si="15"/>
        <v>0</v>
      </c>
      <c r="I98" s="132">
        <f t="shared" ca="1" si="11"/>
        <v>5383.0000000000009</v>
      </c>
      <c r="J98" s="161">
        <f t="shared" ca="1" si="12"/>
        <v>0</v>
      </c>
      <c r="K98" s="48"/>
      <c r="L98" s="48"/>
      <c r="M98" s="48"/>
      <c r="N98" s="144" t="str">
        <f t="shared" si="13"/>
        <v>AL98</v>
      </c>
      <c r="O98" s="144" t="str">
        <f t="shared" si="14"/>
        <v>AA98..AL98</v>
      </c>
      <c r="P98" s="48"/>
    </row>
    <row r="99" spans="1:16" x14ac:dyDescent="0.3">
      <c r="A99" s="130"/>
      <c r="B99" s="167" t="s">
        <v>383</v>
      </c>
      <c r="C99" s="162">
        <v>3690</v>
      </c>
      <c r="D99" s="182">
        <v>39965</v>
      </c>
      <c r="E99" s="130">
        <v>5</v>
      </c>
      <c r="F99" s="131"/>
      <c r="G99" s="132">
        <v>3690</v>
      </c>
      <c r="H99" s="143">
        <f t="shared" ca="1" si="15"/>
        <v>0</v>
      </c>
      <c r="I99" s="132">
        <f t="shared" ca="1" si="11"/>
        <v>3690</v>
      </c>
      <c r="J99" s="161">
        <f t="shared" ca="1" si="12"/>
        <v>0</v>
      </c>
      <c r="K99" s="48"/>
      <c r="L99" s="48"/>
      <c r="M99" s="48"/>
      <c r="N99" s="144" t="str">
        <f t="shared" si="13"/>
        <v>AL99</v>
      </c>
      <c r="O99" s="144" t="str">
        <f t="shared" si="14"/>
        <v>AA99..AL99</v>
      </c>
      <c r="P99" s="48"/>
    </row>
    <row r="100" spans="1:16" x14ac:dyDescent="0.3">
      <c r="A100" s="130"/>
      <c r="B100" s="167" t="s">
        <v>384</v>
      </c>
      <c r="C100" s="162">
        <v>2889</v>
      </c>
      <c r="D100" s="182">
        <v>39600</v>
      </c>
      <c r="E100" s="130">
        <v>10</v>
      </c>
      <c r="F100" s="131">
        <f>ROUND(C100/E100/12,2)</f>
        <v>24.08</v>
      </c>
      <c r="G100" s="132">
        <v>2889</v>
      </c>
      <c r="H100" s="143">
        <f t="shared" ca="1" si="15"/>
        <v>0</v>
      </c>
      <c r="I100" s="132">
        <f t="shared" ca="1" si="11"/>
        <v>2889</v>
      </c>
      <c r="J100" s="161">
        <f t="shared" ca="1" si="12"/>
        <v>0</v>
      </c>
      <c r="K100" s="48"/>
      <c r="L100" s="48"/>
      <c r="M100" s="48"/>
      <c r="N100" s="144" t="str">
        <f t="shared" si="13"/>
        <v>AL100</v>
      </c>
      <c r="O100" s="144" t="str">
        <f t="shared" si="14"/>
        <v>AA100..AL100</v>
      </c>
      <c r="P100" s="48"/>
    </row>
    <row r="101" spans="1:16" x14ac:dyDescent="0.3">
      <c r="A101" s="130"/>
      <c r="B101" s="167" t="s">
        <v>385</v>
      </c>
      <c r="C101" s="162">
        <v>14144</v>
      </c>
      <c r="D101" s="181">
        <v>39448</v>
      </c>
      <c r="E101" s="130">
        <v>5</v>
      </c>
      <c r="F101" s="131"/>
      <c r="G101" s="132">
        <v>14144</v>
      </c>
      <c r="H101" s="143">
        <f t="shared" ca="1" si="15"/>
        <v>0</v>
      </c>
      <c r="I101" s="132">
        <f t="shared" ca="1" si="11"/>
        <v>14144</v>
      </c>
      <c r="J101" s="161">
        <f t="shared" ca="1" si="12"/>
        <v>0</v>
      </c>
      <c r="K101" s="48"/>
      <c r="L101" s="48"/>
      <c r="M101" s="48"/>
      <c r="N101" s="144" t="str">
        <f t="shared" si="13"/>
        <v>AL101</v>
      </c>
      <c r="O101" s="144" t="str">
        <f t="shared" si="14"/>
        <v>AA101..AL101</v>
      </c>
      <c r="P101" s="48"/>
    </row>
    <row r="102" spans="1:16" x14ac:dyDescent="0.3">
      <c r="A102" s="130"/>
      <c r="B102" s="167" t="s">
        <v>386</v>
      </c>
      <c r="C102" s="162">
        <v>4771</v>
      </c>
      <c r="D102" s="181">
        <v>39387</v>
      </c>
      <c r="E102" s="130">
        <v>5</v>
      </c>
      <c r="F102" s="131"/>
      <c r="G102" s="132">
        <v>4771</v>
      </c>
      <c r="H102" s="143">
        <f t="shared" ca="1" si="15"/>
        <v>0</v>
      </c>
      <c r="I102" s="132">
        <f t="shared" ca="1" si="11"/>
        <v>4771</v>
      </c>
      <c r="J102" s="159">
        <f t="shared" ca="1" si="12"/>
        <v>0</v>
      </c>
      <c r="K102" s="48"/>
      <c r="L102" s="48"/>
      <c r="M102" s="48"/>
      <c r="N102" s="144" t="str">
        <f t="shared" si="13"/>
        <v>AL102</v>
      </c>
      <c r="O102" s="144" t="str">
        <f t="shared" si="14"/>
        <v>AA102..AL102</v>
      </c>
      <c r="P102" s="48"/>
    </row>
    <row r="103" spans="1:16" x14ac:dyDescent="0.3">
      <c r="A103" s="130"/>
      <c r="B103" s="171" t="s">
        <v>387</v>
      </c>
      <c r="C103" s="130">
        <v>974</v>
      </c>
      <c r="D103" s="181">
        <v>39209</v>
      </c>
      <c r="E103" s="130">
        <v>3</v>
      </c>
      <c r="F103" s="131"/>
      <c r="G103" s="132">
        <v>974</v>
      </c>
      <c r="H103" s="143">
        <f t="shared" ca="1" si="15"/>
        <v>0</v>
      </c>
      <c r="I103" s="132">
        <f t="shared" ca="1" si="11"/>
        <v>974</v>
      </c>
      <c r="J103" s="132">
        <f t="shared" ca="1" si="12"/>
        <v>0</v>
      </c>
      <c r="K103" s="48"/>
      <c r="L103" s="48"/>
      <c r="M103" s="48"/>
      <c r="N103" s="144" t="str">
        <f t="shared" si="13"/>
        <v>AL103</v>
      </c>
      <c r="O103" s="144" t="str">
        <f t="shared" si="14"/>
        <v>AA103..AL103</v>
      </c>
      <c r="P103" s="48"/>
    </row>
    <row r="104" spans="1:16" x14ac:dyDescent="0.3">
      <c r="A104" s="130"/>
      <c r="B104" s="167" t="s">
        <v>388</v>
      </c>
      <c r="C104" s="130">
        <v>3152</v>
      </c>
      <c r="D104" s="181">
        <v>39142</v>
      </c>
      <c r="E104" s="130">
        <v>5</v>
      </c>
      <c r="F104" s="131"/>
      <c r="G104" s="132">
        <v>3152</v>
      </c>
      <c r="H104" s="143">
        <f t="shared" ca="1" si="15"/>
        <v>0</v>
      </c>
      <c r="I104" s="132">
        <f t="shared" ca="1" si="11"/>
        <v>3152</v>
      </c>
      <c r="J104" s="132">
        <f t="shared" ca="1" si="12"/>
        <v>0</v>
      </c>
      <c r="K104" s="48"/>
      <c r="L104" s="48"/>
      <c r="M104" s="48"/>
      <c r="N104" s="144" t="str">
        <f t="shared" si="13"/>
        <v>AL104</v>
      </c>
      <c r="O104" s="144" t="str">
        <f t="shared" si="14"/>
        <v>AA104..AL104</v>
      </c>
      <c r="P104" s="48"/>
    </row>
    <row r="105" spans="1:16" x14ac:dyDescent="0.3">
      <c r="A105" s="130"/>
      <c r="B105" s="167" t="s">
        <v>389</v>
      </c>
      <c r="C105" s="130">
        <v>1622</v>
      </c>
      <c r="D105" s="181">
        <v>39114</v>
      </c>
      <c r="E105" s="130">
        <v>10</v>
      </c>
      <c r="F105" s="131"/>
      <c r="G105" s="132">
        <v>1622</v>
      </c>
      <c r="H105" s="143">
        <f t="shared" ca="1" si="15"/>
        <v>0</v>
      </c>
      <c r="I105" s="132">
        <f t="shared" ca="1" si="11"/>
        <v>1622</v>
      </c>
      <c r="J105" s="132">
        <f t="shared" ca="1" si="12"/>
        <v>0</v>
      </c>
      <c r="K105" s="48"/>
      <c r="L105" s="48"/>
      <c r="M105" s="48"/>
      <c r="N105" s="144" t="str">
        <f t="shared" si="13"/>
        <v>AL105</v>
      </c>
      <c r="O105" s="144" t="str">
        <f t="shared" si="14"/>
        <v>AA105..AL105</v>
      </c>
      <c r="P105" s="48"/>
    </row>
    <row r="106" spans="1:16" x14ac:dyDescent="0.3">
      <c r="A106" s="130"/>
      <c r="B106" s="167" t="s">
        <v>390</v>
      </c>
      <c r="C106" s="130">
        <v>2445</v>
      </c>
      <c r="D106" s="181">
        <v>39052</v>
      </c>
      <c r="E106" s="130">
        <v>10</v>
      </c>
      <c r="F106" s="131"/>
      <c r="G106" s="132">
        <v>2445</v>
      </c>
      <c r="H106" s="143">
        <f t="shared" ca="1" si="15"/>
        <v>0</v>
      </c>
      <c r="I106" s="132">
        <f t="shared" ca="1" si="11"/>
        <v>2445</v>
      </c>
      <c r="J106" s="132">
        <f t="shared" ca="1" si="12"/>
        <v>0</v>
      </c>
      <c r="K106" s="48"/>
      <c r="L106" s="48"/>
      <c r="M106" s="48"/>
      <c r="N106" s="144" t="str">
        <f t="shared" si="13"/>
        <v>AL106</v>
      </c>
      <c r="O106" s="144" t="str">
        <f t="shared" si="14"/>
        <v>AA106..AL106</v>
      </c>
      <c r="P106" s="48"/>
    </row>
    <row r="107" spans="1:16" x14ac:dyDescent="0.3">
      <c r="A107" s="130"/>
      <c r="B107" s="172" t="s">
        <v>391</v>
      </c>
      <c r="C107" s="130">
        <v>1277</v>
      </c>
      <c r="D107" s="182">
        <v>38869</v>
      </c>
      <c r="E107" s="130">
        <v>30</v>
      </c>
      <c r="F107" s="131">
        <f>ROUND(C107/E107/12,2)</f>
        <v>3.55</v>
      </c>
      <c r="G107" s="132">
        <v>684.96000000000015</v>
      </c>
      <c r="H107" s="143">
        <v>592.04</v>
      </c>
      <c r="I107" s="132">
        <f t="shared" si="11"/>
        <v>1277</v>
      </c>
      <c r="J107" s="132">
        <f t="shared" si="12"/>
        <v>0</v>
      </c>
      <c r="K107" s="48"/>
      <c r="L107" s="48"/>
      <c r="M107" s="48"/>
      <c r="N107" s="144" t="str">
        <f t="shared" si="13"/>
        <v>AL107</v>
      </c>
      <c r="O107" s="144" t="str">
        <f t="shared" si="14"/>
        <v>AA107..AL107</v>
      </c>
      <c r="P107" s="48"/>
    </row>
    <row r="108" spans="1:16" x14ac:dyDescent="0.3">
      <c r="A108" s="130"/>
      <c r="B108" s="167" t="s">
        <v>392</v>
      </c>
      <c r="C108" s="130">
        <v>1624</v>
      </c>
      <c r="D108" s="182">
        <v>38456</v>
      </c>
      <c r="E108" s="130">
        <v>5</v>
      </c>
      <c r="F108" s="131"/>
      <c r="G108" s="132">
        <v>1624</v>
      </c>
      <c r="H108" s="143">
        <f t="shared" ref="H108:H113" ca="1" si="16">SUM(INDIRECT(O108))</f>
        <v>0</v>
      </c>
      <c r="I108" s="132">
        <f t="shared" ca="1" si="11"/>
        <v>1624</v>
      </c>
      <c r="J108" s="132">
        <f t="shared" ca="1" si="12"/>
        <v>0</v>
      </c>
      <c r="K108" s="48"/>
      <c r="L108" s="48"/>
      <c r="M108" s="48"/>
      <c r="N108" s="144" t="str">
        <f t="shared" si="13"/>
        <v>AL108</v>
      </c>
      <c r="O108" s="144" t="str">
        <f t="shared" si="14"/>
        <v>AA108..AL108</v>
      </c>
      <c r="P108" s="48"/>
    </row>
    <row r="109" spans="1:16" x14ac:dyDescent="0.3">
      <c r="A109" s="130"/>
      <c r="B109" s="167" t="s">
        <v>393</v>
      </c>
      <c r="C109" s="130">
        <v>901</v>
      </c>
      <c r="D109" s="182">
        <v>38428</v>
      </c>
      <c r="E109" s="130">
        <v>10</v>
      </c>
      <c r="F109" s="131"/>
      <c r="G109" s="132">
        <v>901</v>
      </c>
      <c r="H109" s="143">
        <f t="shared" ca="1" si="16"/>
        <v>0</v>
      </c>
      <c r="I109" s="132">
        <f t="shared" ca="1" si="11"/>
        <v>901</v>
      </c>
      <c r="J109" s="132">
        <f t="shared" ca="1" si="12"/>
        <v>0</v>
      </c>
      <c r="K109" s="48"/>
      <c r="L109" s="48"/>
      <c r="M109" s="48"/>
      <c r="N109" s="144" t="str">
        <f t="shared" si="13"/>
        <v>AL109</v>
      </c>
      <c r="O109" s="144" t="str">
        <f t="shared" si="14"/>
        <v>AA109..AL109</v>
      </c>
      <c r="P109" s="48"/>
    </row>
    <row r="110" spans="1:16" x14ac:dyDescent="0.3">
      <c r="A110" s="130"/>
      <c r="B110" s="167" t="s">
        <v>394</v>
      </c>
      <c r="C110" s="130">
        <v>1824</v>
      </c>
      <c r="D110" s="182">
        <v>38387</v>
      </c>
      <c r="E110" s="130">
        <v>10</v>
      </c>
      <c r="F110" s="131"/>
      <c r="G110" s="132">
        <v>1824</v>
      </c>
      <c r="H110" s="143">
        <f t="shared" ca="1" si="16"/>
        <v>0</v>
      </c>
      <c r="I110" s="132">
        <f t="shared" ca="1" si="11"/>
        <v>1824</v>
      </c>
      <c r="J110" s="132">
        <f t="shared" ca="1" si="12"/>
        <v>0</v>
      </c>
      <c r="K110" s="48"/>
      <c r="L110" s="48"/>
      <c r="M110" s="48"/>
      <c r="N110" s="144" t="str">
        <f t="shared" si="13"/>
        <v>AL110</v>
      </c>
      <c r="O110" s="144" t="str">
        <f t="shared" si="14"/>
        <v>AA110..AL110</v>
      </c>
      <c r="P110" s="48"/>
    </row>
    <row r="111" spans="1:16" x14ac:dyDescent="0.3">
      <c r="A111" s="151"/>
      <c r="B111" s="167" t="s">
        <v>395</v>
      </c>
      <c r="C111" s="130">
        <v>5372</v>
      </c>
      <c r="D111" s="182">
        <v>37895</v>
      </c>
      <c r="E111" s="130">
        <v>15</v>
      </c>
      <c r="F111" s="131">
        <f>ROUND(C111/E111/12,2)</f>
        <v>29.84</v>
      </c>
      <c r="G111" s="132">
        <v>5372</v>
      </c>
      <c r="H111" s="143">
        <f t="shared" ca="1" si="16"/>
        <v>0</v>
      </c>
      <c r="I111" s="132">
        <f t="shared" ca="1" si="11"/>
        <v>5372</v>
      </c>
      <c r="J111" s="132">
        <f t="shared" ca="1" si="12"/>
        <v>0</v>
      </c>
      <c r="K111" s="48"/>
      <c r="L111" s="48"/>
      <c r="M111" s="48"/>
      <c r="N111" s="144" t="str">
        <f t="shared" si="13"/>
        <v>AL111</v>
      </c>
      <c r="O111" s="144" t="str">
        <f t="shared" si="14"/>
        <v>AA111..AL111</v>
      </c>
      <c r="P111" s="48"/>
    </row>
    <row r="112" spans="1:16" x14ac:dyDescent="0.3">
      <c r="A112" s="130"/>
      <c r="B112" s="177" t="s">
        <v>396</v>
      </c>
      <c r="C112" s="130">
        <v>4000</v>
      </c>
      <c r="D112" s="182">
        <v>37742</v>
      </c>
      <c r="E112" s="130">
        <v>5</v>
      </c>
      <c r="F112" s="131"/>
      <c r="G112" s="132">
        <v>4000</v>
      </c>
      <c r="H112" s="143">
        <f t="shared" ca="1" si="16"/>
        <v>0</v>
      </c>
      <c r="I112" s="132">
        <f t="shared" ca="1" si="11"/>
        <v>4000</v>
      </c>
      <c r="J112" s="132">
        <f t="shared" ca="1" si="12"/>
        <v>0</v>
      </c>
      <c r="K112" s="48"/>
      <c r="L112" s="48"/>
      <c r="M112" s="48"/>
      <c r="N112" s="144" t="str">
        <f t="shared" si="13"/>
        <v>AL112</v>
      </c>
      <c r="O112" s="144" t="str">
        <f t="shared" si="14"/>
        <v>AA112..AL112</v>
      </c>
      <c r="P112" s="48"/>
    </row>
    <row r="113" spans="1:16" x14ac:dyDescent="0.3">
      <c r="A113" s="130"/>
      <c r="B113" s="167" t="s">
        <v>397</v>
      </c>
      <c r="C113" s="130">
        <v>8000</v>
      </c>
      <c r="D113" s="182">
        <v>35278</v>
      </c>
      <c r="E113" s="130">
        <v>10</v>
      </c>
      <c r="F113" s="131"/>
      <c r="G113" s="132">
        <v>8000</v>
      </c>
      <c r="H113" s="143">
        <f t="shared" ca="1" si="16"/>
        <v>0</v>
      </c>
      <c r="I113" s="132">
        <f t="shared" ca="1" si="11"/>
        <v>8000</v>
      </c>
      <c r="J113" s="132">
        <f t="shared" ca="1" si="12"/>
        <v>0</v>
      </c>
      <c r="K113" s="48"/>
      <c r="L113" s="48"/>
      <c r="M113" s="48"/>
      <c r="N113" s="144" t="str">
        <f t="shared" si="13"/>
        <v>AL113</v>
      </c>
      <c r="O113" s="144" t="str">
        <f t="shared" si="14"/>
        <v>AA113..AL113</v>
      </c>
      <c r="P113" s="48"/>
    </row>
    <row r="114" spans="1:16" x14ac:dyDescent="0.3">
      <c r="A114" s="130"/>
      <c r="B114" s="167"/>
      <c r="C114" s="130"/>
      <c r="D114" s="181"/>
      <c r="E114" s="130"/>
      <c r="F114" s="130"/>
      <c r="G114" s="132"/>
      <c r="H114" s="143"/>
      <c r="I114" s="132"/>
      <c r="J114" s="159"/>
      <c r="K114" s="48"/>
      <c r="L114" s="48"/>
      <c r="M114" s="48"/>
      <c r="N114" s="48"/>
      <c r="O114" s="48"/>
      <c r="P114" s="48"/>
    </row>
    <row r="115" spans="1:16" x14ac:dyDescent="0.3">
      <c r="A115" s="130"/>
      <c r="B115" s="167"/>
      <c r="C115" s="130"/>
      <c r="D115" s="181"/>
      <c r="E115" s="130"/>
      <c r="F115" s="130"/>
      <c r="G115" s="132"/>
      <c r="H115" s="143"/>
      <c r="I115" s="132"/>
      <c r="J115" s="159"/>
      <c r="K115" s="48"/>
      <c r="L115" s="48"/>
      <c r="M115" s="48"/>
      <c r="N115" s="48"/>
      <c r="O115" s="48"/>
      <c r="P115" s="48"/>
    </row>
    <row r="116" spans="1:16" x14ac:dyDescent="0.3">
      <c r="A116" s="149"/>
      <c r="B116" s="179"/>
      <c r="C116" s="149"/>
      <c r="D116" s="183"/>
      <c r="E116" s="149"/>
      <c r="F116" s="149"/>
      <c r="G116" s="148"/>
      <c r="H116" s="143"/>
      <c r="I116" s="132"/>
      <c r="J116" s="161"/>
      <c r="K116" s="48"/>
      <c r="L116" s="48"/>
      <c r="M116" s="48"/>
      <c r="N116" s="144"/>
      <c r="O116" s="144"/>
      <c r="P116" s="48"/>
    </row>
    <row r="117" spans="1:16" x14ac:dyDescent="0.3">
      <c r="A117" s="149"/>
      <c r="B117" s="170"/>
      <c r="C117" s="149"/>
      <c r="D117" s="184"/>
      <c r="E117" s="149"/>
      <c r="F117" s="149"/>
      <c r="G117" s="148"/>
      <c r="H117" s="143"/>
      <c r="I117" s="132"/>
      <c r="J117" s="161"/>
      <c r="K117" s="48"/>
      <c r="L117" s="48"/>
      <c r="M117" s="48"/>
      <c r="N117" s="144"/>
      <c r="O117" s="144"/>
      <c r="P117" s="48"/>
    </row>
    <row r="118" spans="1:16" x14ac:dyDescent="0.3">
      <c r="A118" s="149"/>
      <c r="B118" s="172"/>
      <c r="C118" s="162"/>
      <c r="D118" s="183"/>
      <c r="E118" s="149"/>
      <c r="F118" s="149"/>
      <c r="G118" s="148"/>
      <c r="H118" s="143"/>
      <c r="I118" s="132"/>
      <c r="J118" s="161"/>
      <c r="K118" s="48"/>
      <c r="L118" s="48"/>
      <c r="M118" s="48"/>
      <c r="N118" s="144"/>
      <c r="O118" s="144"/>
      <c r="P118" s="48"/>
    </row>
    <row r="119" spans="1:16" x14ac:dyDescent="0.3">
      <c r="A119" s="149"/>
      <c r="B119" s="172"/>
      <c r="C119" s="162"/>
      <c r="D119" s="183"/>
      <c r="E119" s="149"/>
      <c r="F119" s="149"/>
      <c r="G119" s="148"/>
      <c r="H119" s="143"/>
      <c r="I119" s="132"/>
      <c r="J119" s="161"/>
      <c r="K119" s="48"/>
      <c r="L119" s="48"/>
      <c r="M119" s="48"/>
      <c r="N119" s="144"/>
      <c r="O119" s="144"/>
      <c r="P119" s="48"/>
    </row>
    <row r="120" spans="1:16" x14ac:dyDescent="0.3">
      <c r="A120" s="149"/>
      <c r="B120" s="170"/>
      <c r="C120" s="162"/>
      <c r="D120" s="183"/>
      <c r="E120" s="149"/>
      <c r="F120" s="154"/>
      <c r="G120" s="148"/>
      <c r="H120" s="143"/>
      <c r="I120" s="148"/>
      <c r="J120" s="161"/>
      <c r="K120" s="150"/>
      <c r="L120" s="48"/>
      <c r="M120" s="48"/>
      <c r="N120" s="144"/>
      <c r="O120" s="144"/>
      <c r="P120" s="48"/>
    </row>
    <row r="121" spans="1:16" x14ac:dyDescent="0.3">
      <c r="A121" s="149"/>
      <c r="B121" s="172"/>
      <c r="C121" s="149"/>
      <c r="D121" s="184"/>
      <c r="E121" s="149"/>
      <c r="F121" s="149"/>
      <c r="G121" s="148"/>
      <c r="H121" s="143"/>
      <c r="I121" s="148"/>
      <c r="J121" s="163"/>
      <c r="K121" s="150"/>
      <c r="L121" s="150"/>
      <c r="M121" s="150"/>
      <c r="N121" s="150"/>
      <c r="O121" s="150"/>
      <c r="P121" s="150"/>
    </row>
    <row r="122" spans="1:16" x14ac:dyDescent="0.3">
      <c r="A122" s="149"/>
      <c r="B122" s="172"/>
      <c r="C122" s="149"/>
      <c r="D122" s="184"/>
      <c r="E122" s="149"/>
      <c r="F122" s="149"/>
      <c r="G122" s="148"/>
      <c r="H122" s="143"/>
      <c r="I122" s="148"/>
      <c r="J122" s="164"/>
      <c r="K122" s="150"/>
      <c r="L122" s="150"/>
      <c r="M122" s="150"/>
      <c r="N122" s="150"/>
      <c r="O122" s="150"/>
      <c r="P122" s="150"/>
    </row>
    <row r="123" spans="1:16" x14ac:dyDescent="0.3">
      <c r="A123" s="149"/>
      <c r="B123" s="167" t="s">
        <v>368</v>
      </c>
      <c r="C123" s="132">
        <f>+SUM(C87:C120)</f>
        <v>266505</v>
      </c>
      <c r="D123" s="189"/>
      <c r="E123" s="165"/>
      <c r="F123" s="165">
        <f>+SUM(F87:F111)</f>
        <v>2298.83</v>
      </c>
      <c r="G123" s="132">
        <v>148178.62999999998</v>
      </c>
      <c r="H123" s="143">
        <f ca="1">SUM(H87:H120)</f>
        <v>42734.52</v>
      </c>
      <c r="I123" s="166">
        <f ca="1">+SUM(I87:I120)</f>
        <v>190913.15</v>
      </c>
      <c r="J123" s="166">
        <f ca="1">SUM(J87:J120)</f>
        <v>75591.850000000006</v>
      </c>
      <c r="K123" s="48"/>
      <c r="L123" s="48"/>
      <c r="M123" s="48"/>
      <c r="N123" s="48"/>
      <c r="O123" s="48"/>
      <c r="P123" s="48"/>
    </row>
    <row r="124" spans="1:16" x14ac:dyDescent="0.3">
      <c r="A124" s="130"/>
      <c r="B124" s="167"/>
      <c r="C124" s="130"/>
      <c r="D124" s="181"/>
      <c r="E124" s="130"/>
      <c r="F124" s="130"/>
      <c r="G124" s="131"/>
      <c r="H124" s="132"/>
      <c r="I124" s="132"/>
      <c r="J124" s="130"/>
      <c r="K124" s="48"/>
      <c r="L124" s="48"/>
      <c r="M124" s="48"/>
      <c r="N124" s="48"/>
      <c r="O124" s="48"/>
      <c r="P124" s="48"/>
    </row>
    <row r="125" spans="1:16" x14ac:dyDescent="0.3">
      <c r="A125" s="147" t="s">
        <v>398</v>
      </c>
      <c r="B125" s="167"/>
      <c r="C125" s="131">
        <f>+C82+C73+C44+'[1]Const in Pgrss'!C6+C123</f>
        <v>5334583.7300000004</v>
      </c>
      <c r="D125" s="181"/>
      <c r="E125" s="130"/>
      <c r="F125" s="130"/>
      <c r="G125" s="131">
        <v>1941303.4184080092</v>
      </c>
      <c r="H125" s="55"/>
      <c r="I125" s="132">
        <f ca="1">+I123+I73+I44</f>
        <v>2073395.1284080083</v>
      </c>
      <c r="J125" s="131">
        <f ca="1">+J123+J82+'[1]Const in Pgrss'!J6+J73+J44</f>
        <v>3261188.6034101727</v>
      </c>
      <c r="K125" s="48"/>
      <c r="L125" s="48"/>
      <c r="M125" s="48"/>
      <c r="N125" s="48"/>
      <c r="O125" s="48"/>
      <c r="P125" s="48"/>
    </row>
    <row r="126" spans="1:16" x14ac:dyDescent="0.3">
      <c r="A126" s="130"/>
      <c r="B126" s="167"/>
      <c r="C126" s="130"/>
      <c r="D126" s="181"/>
      <c r="E126" s="130"/>
      <c r="F126" s="130"/>
      <c r="G126" s="131"/>
      <c r="H126" s="132"/>
      <c r="I126" s="132"/>
      <c r="J126" s="131"/>
      <c r="K126" s="48"/>
      <c r="L126" s="48"/>
      <c r="M126" s="48"/>
      <c r="N126" s="48"/>
      <c r="O126" s="48"/>
      <c r="P126" s="48"/>
    </row>
    <row r="127" spans="1:16" x14ac:dyDescent="0.3">
      <c r="A127" s="130"/>
      <c r="B127" s="173"/>
      <c r="C127" s="55"/>
      <c r="D127" s="187"/>
      <c r="E127" s="55"/>
      <c r="F127" s="55"/>
      <c r="G127" s="156"/>
      <c r="H127" s="160"/>
      <c r="I127" s="160"/>
      <c r="J127" s="55"/>
      <c r="K127" s="48"/>
      <c r="L127" s="48"/>
      <c r="M127" s="48"/>
      <c r="N127" s="48"/>
      <c r="O127" s="48"/>
      <c r="P127" s="48"/>
    </row>
    <row r="128" spans="1:16" x14ac:dyDescent="0.3">
      <c r="A128" s="130"/>
      <c r="B128" s="173"/>
      <c r="C128" s="55"/>
      <c r="D128" s="187"/>
      <c r="E128" s="55"/>
      <c r="F128" s="55"/>
      <c r="G128" s="156"/>
      <c r="H128" s="160"/>
      <c r="I128" s="160"/>
      <c r="J128" s="55"/>
      <c r="K128" s="48"/>
      <c r="L128" s="48"/>
      <c r="M128" s="48"/>
      <c r="N128" s="48"/>
      <c r="O128" s="48"/>
      <c r="P128" s="48"/>
    </row>
    <row r="129" spans="1:16" x14ac:dyDescent="0.3">
      <c r="A129" s="55"/>
      <c r="B129" s="173"/>
      <c r="C129" s="55"/>
      <c r="D129" s="187"/>
      <c r="E129" s="55"/>
      <c r="F129" s="55"/>
      <c r="G129" s="156"/>
      <c r="H129" s="160"/>
      <c r="I129" s="160"/>
      <c r="J129" s="55"/>
      <c r="K129" s="48"/>
      <c r="L129" s="48"/>
      <c r="M129" s="48"/>
      <c r="N129" s="48"/>
      <c r="O129" s="48"/>
      <c r="P129" s="48"/>
    </row>
    <row r="130" spans="1:16" x14ac:dyDescent="0.3">
      <c r="A130" s="55"/>
      <c r="B130" s="173"/>
      <c r="C130" s="55"/>
      <c r="D130" s="187"/>
      <c r="E130" s="55"/>
      <c r="F130" s="55"/>
      <c r="G130" s="156"/>
      <c r="H130" s="160"/>
      <c r="I130" s="160"/>
      <c r="J130" s="55"/>
      <c r="K130" s="48"/>
      <c r="L130" s="48"/>
      <c r="M130" s="48"/>
      <c r="N130" s="48"/>
      <c r="O130" s="48"/>
      <c r="P130" s="48"/>
    </row>
    <row r="131" spans="1:16" x14ac:dyDescent="0.3">
      <c r="A131" s="55"/>
      <c r="B131" s="173"/>
      <c r="C131" s="55"/>
      <c r="D131" s="187"/>
      <c r="E131" s="55"/>
      <c r="F131" s="55"/>
      <c r="G131" s="156"/>
      <c r="H131" s="160"/>
      <c r="I131" s="160"/>
      <c r="J131" s="55"/>
      <c r="K131" s="48"/>
      <c r="L131" s="48"/>
      <c r="M131" s="48"/>
      <c r="N131" s="48"/>
      <c r="O131" s="48"/>
      <c r="P131" s="48"/>
    </row>
    <row r="132" spans="1:16" x14ac:dyDescent="0.3">
      <c r="A132" s="55"/>
      <c r="B132" s="173"/>
      <c r="C132" s="55"/>
      <c r="D132" s="187"/>
      <c r="E132" s="55"/>
      <c r="F132" s="55"/>
      <c r="G132" s="156"/>
      <c r="H132" s="160"/>
      <c r="I132" s="160"/>
      <c r="J132" s="55"/>
      <c r="K132" s="48"/>
      <c r="L132" s="48"/>
      <c r="M132" s="48"/>
      <c r="N132" s="48"/>
      <c r="O132" s="48"/>
      <c r="P132" s="48"/>
    </row>
    <row r="133" spans="1:16" x14ac:dyDescent="0.3">
      <c r="A133" s="55"/>
      <c r="B133" s="173"/>
      <c r="C133" s="55"/>
      <c r="D133" s="187"/>
      <c r="E133" s="55"/>
      <c r="F133" s="55"/>
      <c r="G133" s="156"/>
      <c r="H133" s="160"/>
      <c r="I133" s="160"/>
      <c r="J133" s="55"/>
      <c r="K133" s="48"/>
      <c r="L133" s="48"/>
      <c r="M133" s="48"/>
      <c r="N133" s="48"/>
      <c r="O133" s="48"/>
      <c r="P133" s="48"/>
    </row>
    <row r="134" spans="1:16" x14ac:dyDescent="0.3">
      <c r="A134" s="55"/>
      <c r="B134" s="173"/>
      <c r="C134" s="55"/>
      <c r="D134" s="187"/>
      <c r="E134" s="55"/>
      <c r="F134" s="55"/>
      <c r="G134" s="156"/>
      <c r="H134" s="160"/>
      <c r="I134" s="160"/>
      <c r="J134" s="55"/>
      <c r="K134" s="48"/>
      <c r="L134" s="48"/>
      <c r="M134" s="48"/>
      <c r="N134" s="48"/>
      <c r="O134" s="48"/>
      <c r="P134" s="48"/>
    </row>
    <row r="135" spans="1:16" x14ac:dyDescent="0.3">
      <c r="A135" s="55"/>
      <c r="B135" s="173"/>
      <c r="C135" s="55"/>
      <c r="D135" s="187"/>
      <c r="E135" s="55"/>
      <c r="F135" s="55"/>
      <c r="G135" s="156"/>
      <c r="H135" s="160"/>
      <c r="I135" s="160"/>
      <c r="J135" s="55"/>
      <c r="K135" s="48"/>
      <c r="L135" s="48"/>
      <c r="M135" s="48"/>
      <c r="N135" s="48"/>
      <c r="O135" s="48"/>
      <c r="P135" s="48"/>
    </row>
    <row r="136" spans="1:16" x14ac:dyDescent="0.3">
      <c r="A136" s="55"/>
      <c r="B136" s="173"/>
      <c r="C136" s="55"/>
      <c r="D136" s="187"/>
      <c r="E136" s="55"/>
      <c r="F136" s="55"/>
      <c r="G136" s="156"/>
      <c r="H136" s="160"/>
      <c r="I136" s="160"/>
      <c r="J136" s="55"/>
      <c r="K136" s="48"/>
      <c r="L136" s="48"/>
      <c r="M136" s="48"/>
      <c r="N136" s="48"/>
      <c r="O136" s="48"/>
      <c r="P136" s="48"/>
    </row>
    <row r="137" spans="1:16" x14ac:dyDescent="0.3">
      <c r="A137" s="55"/>
      <c r="B137" s="173"/>
      <c r="C137" s="55"/>
      <c r="D137" s="187"/>
      <c r="E137" s="55"/>
      <c r="F137" s="55"/>
      <c r="G137" s="156"/>
      <c r="H137" s="160"/>
      <c r="I137" s="160"/>
      <c r="J137" s="55"/>
      <c r="K137" s="48"/>
      <c r="L137" s="48"/>
      <c r="M137" s="48"/>
      <c r="N137" s="48"/>
      <c r="O137" s="48"/>
      <c r="P137" s="48"/>
    </row>
    <row r="138" spans="1:16" x14ac:dyDescent="0.3">
      <c r="A138" s="55"/>
      <c r="B138" s="173"/>
      <c r="C138" s="55"/>
      <c r="D138" s="187"/>
      <c r="E138" s="55"/>
      <c r="F138" s="55"/>
      <c r="G138" s="156"/>
      <c r="H138" s="160"/>
      <c r="I138" s="160"/>
      <c r="J138" s="55"/>
      <c r="K138" s="48"/>
      <c r="L138" s="48"/>
      <c r="M138" s="48"/>
      <c r="N138" s="48"/>
      <c r="O138" s="48"/>
      <c r="P138" s="48"/>
    </row>
    <row r="139" spans="1:16" x14ac:dyDescent="0.3">
      <c r="A139" s="55"/>
      <c r="B139" s="173"/>
      <c r="C139" s="55"/>
      <c r="D139" s="187"/>
      <c r="E139" s="55"/>
      <c r="F139" s="55"/>
      <c r="G139" s="156"/>
      <c r="H139" s="160"/>
      <c r="I139" s="160"/>
      <c r="J139" s="55"/>
      <c r="K139" s="48"/>
      <c r="L139" s="48"/>
      <c r="M139" s="48"/>
      <c r="N139" s="48"/>
      <c r="O139" s="48"/>
      <c r="P139" s="48"/>
    </row>
    <row r="140" spans="1:16" x14ac:dyDescent="0.3">
      <c r="A140" s="55"/>
      <c r="B140" s="173"/>
      <c r="C140" s="55"/>
      <c r="D140" s="187"/>
      <c r="E140" s="55"/>
      <c r="F140" s="55"/>
      <c r="G140" s="156"/>
      <c r="H140" s="160"/>
      <c r="I140" s="160"/>
      <c r="J140" s="55"/>
      <c r="K140" s="48"/>
      <c r="L140" s="48"/>
      <c r="M140" s="48"/>
      <c r="N140" s="48"/>
      <c r="O140" s="48"/>
      <c r="P140" s="48"/>
    </row>
    <row r="141" spans="1:16" x14ac:dyDescent="0.3">
      <c r="A141" s="55"/>
      <c r="B141" s="173"/>
      <c r="C141" s="55"/>
      <c r="D141" s="187"/>
      <c r="E141" s="55"/>
      <c r="F141" s="55"/>
      <c r="G141" s="156"/>
      <c r="H141" s="160"/>
      <c r="I141" s="160"/>
      <c r="J141" s="55"/>
      <c r="K141" s="48"/>
      <c r="L141" s="48"/>
      <c r="M141" s="48"/>
      <c r="N141" s="48"/>
      <c r="O141" s="48"/>
      <c r="P141" s="48"/>
    </row>
    <row r="142" spans="1:16" x14ac:dyDescent="0.3">
      <c r="A142" s="55"/>
      <c r="B142" s="173"/>
      <c r="C142" s="55"/>
      <c r="D142" s="187"/>
      <c r="E142" s="55"/>
      <c r="F142" s="55"/>
      <c r="G142" s="156"/>
      <c r="H142" s="160"/>
      <c r="I142" s="160"/>
      <c r="J142" s="55"/>
      <c r="K142" s="48"/>
      <c r="L142" s="48"/>
      <c r="M142" s="48"/>
      <c r="N142" s="48"/>
      <c r="O142" s="48"/>
      <c r="P142" s="48"/>
    </row>
    <row r="143" spans="1:16" x14ac:dyDescent="0.3">
      <c r="A143" s="55"/>
      <c r="B143" s="173"/>
      <c r="C143" s="55"/>
      <c r="D143" s="187"/>
      <c r="E143" s="55"/>
      <c r="F143" s="55"/>
      <c r="G143" s="156"/>
      <c r="H143" s="160"/>
      <c r="I143" s="160"/>
      <c r="J143" s="55"/>
      <c r="K143" s="48"/>
      <c r="L143" s="48"/>
      <c r="M143" s="48"/>
      <c r="N143" s="48"/>
      <c r="O143" s="48"/>
      <c r="P143" s="48"/>
    </row>
    <row r="144" spans="1:16" x14ac:dyDescent="0.3">
      <c r="A144" s="55"/>
      <c r="B144" s="173"/>
      <c r="C144" s="55"/>
      <c r="D144" s="187"/>
      <c r="E144" s="55"/>
      <c r="F144" s="55"/>
      <c r="G144" s="156"/>
      <c r="H144" s="160"/>
      <c r="I144" s="160"/>
      <c r="J144" s="55"/>
      <c r="K144" s="48"/>
      <c r="L144" s="48"/>
      <c r="M144" s="48"/>
      <c r="N144" s="48"/>
      <c r="O144" s="48"/>
      <c r="P144" s="48"/>
    </row>
    <row r="145" spans="1:16" x14ac:dyDescent="0.3">
      <c r="A145" s="55"/>
      <c r="B145" s="173"/>
      <c r="C145" s="55"/>
      <c r="D145" s="187"/>
      <c r="E145" s="55"/>
      <c r="F145" s="55"/>
      <c r="G145" s="156"/>
      <c r="H145" s="160"/>
      <c r="I145" s="160"/>
      <c r="J145" s="55"/>
      <c r="K145" s="48"/>
      <c r="L145" s="48"/>
      <c r="M145" s="48"/>
      <c r="N145" s="48"/>
      <c r="O145" s="48"/>
      <c r="P145" s="48"/>
    </row>
    <row r="146" spans="1:16" x14ac:dyDescent="0.3">
      <c r="A146" s="55"/>
      <c r="B146" s="173"/>
      <c r="C146" s="55"/>
      <c r="D146" s="187"/>
      <c r="E146" s="55"/>
      <c r="F146" s="55"/>
      <c r="G146" s="156"/>
      <c r="H146" s="160"/>
      <c r="I146" s="160"/>
      <c r="J146" s="55"/>
      <c r="K146" s="48"/>
      <c r="L146" s="48"/>
      <c r="M146" s="48"/>
      <c r="N146" s="48"/>
      <c r="O146" s="48"/>
      <c r="P146" s="48"/>
    </row>
    <row r="147" spans="1:16" x14ac:dyDescent="0.3">
      <c r="A147" s="55"/>
      <c r="B147" s="173"/>
      <c r="C147" s="55"/>
      <c r="D147" s="187"/>
      <c r="E147" s="55"/>
      <c r="F147" s="55"/>
      <c r="G147" s="156"/>
      <c r="H147" s="130"/>
      <c r="I147" s="160"/>
      <c r="J147" s="55"/>
      <c r="K147" s="48"/>
      <c r="L147" s="48"/>
      <c r="M147" s="48"/>
      <c r="N147" s="48"/>
      <c r="O147" s="48"/>
      <c r="P147" s="48"/>
    </row>
    <row r="148" spans="1:16" x14ac:dyDescent="0.3">
      <c r="A148" s="55"/>
      <c r="B148" s="173"/>
      <c r="C148" s="55"/>
      <c r="D148" s="187"/>
      <c r="E148" s="55"/>
      <c r="F148" s="55"/>
      <c r="G148" s="55"/>
      <c r="H148" s="160"/>
      <c r="I148" s="160"/>
      <c r="J148" s="55"/>
      <c r="K148" s="48"/>
      <c r="L148" s="48"/>
      <c r="M148" s="48"/>
      <c r="N148" s="48"/>
      <c r="O148" s="48"/>
      <c r="P148" s="48"/>
    </row>
    <row r="149" spans="1:16" x14ac:dyDescent="0.3">
      <c r="A149" s="55"/>
      <c r="B149" s="173"/>
      <c r="C149" s="55"/>
      <c r="D149" s="187"/>
      <c r="E149" s="55"/>
      <c r="F149" s="55"/>
      <c r="G149" s="55"/>
      <c r="H149" s="160"/>
      <c r="I149" s="160"/>
      <c r="J149" s="55"/>
      <c r="K149" s="48"/>
      <c r="L149" s="48"/>
      <c r="M149" s="48"/>
      <c r="N149" s="48"/>
      <c r="O149" s="48"/>
      <c r="P149" s="48"/>
    </row>
    <row r="150" spans="1:16" x14ac:dyDescent="0.3">
      <c r="A150" s="55"/>
      <c r="B150" s="173"/>
      <c r="C150" s="55"/>
      <c r="D150" s="187"/>
      <c r="E150" s="55"/>
      <c r="F150" s="55"/>
      <c r="G150" s="55"/>
      <c r="H150" s="160"/>
      <c r="I150" s="160"/>
      <c r="J150" s="55"/>
      <c r="K150" s="48"/>
      <c r="L150" s="48"/>
      <c r="M150" s="48"/>
      <c r="N150" s="48"/>
      <c r="O150" s="48"/>
      <c r="P150" s="48"/>
    </row>
    <row r="151" spans="1:16" x14ac:dyDescent="0.3">
      <c r="A151" s="55"/>
      <c r="B151" s="173"/>
      <c r="C151" s="55"/>
      <c r="D151" s="187"/>
      <c r="E151" s="55"/>
      <c r="F151" s="55"/>
      <c r="G151" s="55"/>
      <c r="H151" s="160"/>
      <c r="I151" s="160"/>
      <c r="J151" s="55"/>
      <c r="K151" s="48"/>
      <c r="L151" s="48"/>
      <c r="M151" s="48"/>
      <c r="N151" s="48"/>
      <c r="O151" s="48"/>
      <c r="P151" s="48"/>
    </row>
    <row r="152" spans="1:16" x14ac:dyDescent="0.3">
      <c r="A152" s="55"/>
      <c r="B152" s="173"/>
      <c r="C152" s="55"/>
      <c r="D152" s="187"/>
      <c r="E152" s="55"/>
      <c r="F152" s="55"/>
      <c r="G152" s="55"/>
      <c r="H152" s="160"/>
      <c r="I152" s="160"/>
      <c r="J152" s="55"/>
      <c r="K152" s="48"/>
      <c r="L152" s="48"/>
      <c r="M152" s="48"/>
      <c r="N152" s="48"/>
      <c r="O152" s="48"/>
      <c r="P152" s="48"/>
    </row>
    <row r="153" spans="1:16" x14ac:dyDescent="0.3">
      <c r="A153" s="55"/>
      <c r="B153" s="173"/>
      <c r="C153" s="55"/>
      <c r="D153" s="187"/>
      <c r="E153" s="55"/>
      <c r="F153" s="55"/>
      <c r="G153" s="55"/>
      <c r="H153" s="160"/>
      <c r="I153" s="160"/>
      <c r="J153" s="55"/>
      <c r="K153" s="48"/>
      <c r="L153" s="48"/>
      <c r="M153" s="48"/>
      <c r="N153" s="48"/>
      <c r="O153" s="48"/>
      <c r="P153" s="48"/>
    </row>
    <row r="154" spans="1:16" x14ac:dyDescent="0.3">
      <c r="A154" s="55"/>
      <c r="B154" s="173"/>
      <c r="C154" s="55"/>
      <c r="D154" s="187"/>
      <c r="E154" s="55"/>
      <c r="F154" s="55"/>
      <c r="G154" s="55"/>
      <c r="H154" s="160"/>
      <c r="I154" s="160"/>
      <c r="J154" s="55"/>
      <c r="K154" s="48"/>
      <c r="L154" s="48"/>
      <c r="M154" s="48"/>
      <c r="N154" s="48"/>
      <c r="O154" s="48"/>
      <c r="P154" s="48"/>
    </row>
    <row r="155" spans="1:16" x14ac:dyDescent="0.3">
      <c r="A155" s="55"/>
      <c r="B155" s="173"/>
      <c r="C155" s="55"/>
      <c r="D155" s="187"/>
      <c r="E155" s="55"/>
      <c r="F155" s="55"/>
      <c r="G155" s="55"/>
      <c r="H155" s="160"/>
      <c r="I155" s="160"/>
      <c r="J155" s="55"/>
      <c r="K155" s="48"/>
      <c r="L155" s="48"/>
      <c r="M155" s="48"/>
      <c r="N155" s="48"/>
      <c r="O155" s="48"/>
      <c r="P155" s="48"/>
    </row>
    <row r="156" spans="1:16" x14ac:dyDescent="0.3">
      <c r="A156" s="55"/>
      <c r="B156" s="173"/>
      <c r="C156" s="55"/>
      <c r="D156" s="187"/>
      <c r="E156" s="55"/>
      <c r="F156" s="55"/>
      <c r="G156" s="55"/>
      <c r="H156" s="160"/>
      <c r="I156" s="160"/>
      <c r="J156" s="55"/>
      <c r="K156" s="48"/>
      <c r="L156" s="48"/>
      <c r="M156" s="48"/>
      <c r="N156" s="48"/>
      <c r="O156" s="48"/>
      <c r="P156" s="48"/>
    </row>
    <row r="157" spans="1:16" x14ac:dyDescent="0.3">
      <c r="A157" s="55"/>
      <c r="B157" s="173"/>
      <c r="C157" s="55"/>
      <c r="D157" s="187"/>
      <c r="E157" s="55"/>
      <c r="F157" s="55"/>
      <c r="G157" s="55"/>
      <c r="H157" s="160"/>
      <c r="I157" s="160"/>
      <c r="J157" s="55"/>
      <c r="K157" s="48"/>
      <c r="L157" s="48"/>
      <c r="M157" s="48"/>
      <c r="N157" s="48"/>
      <c r="O157" s="48"/>
      <c r="P157" s="48"/>
    </row>
    <row r="158" spans="1:16" x14ac:dyDescent="0.3">
      <c r="A158" s="55"/>
      <c r="B158" s="173"/>
      <c r="C158" s="55"/>
      <c r="D158" s="187"/>
      <c r="E158" s="55"/>
      <c r="F158" s="55"/>
      <c r="G158" s="55"/>
      <c r="H158" s="160"/>
      <c r="I158" s="160"/>
      <c r="J158" s="55"/>
      <c r="K158" s="48"/>
      <c r="L158" s="48"/>
      <c r="M158" s="48"/>
      <c r="N158" s="48"/>
      <c r="O158" s="48"/>
      <c r="P158" s="48"/>
    </row>
    <row r="159" spans="1:16" x14ac:dyDescent="0.3">
      <c r="A159" s="55"/>
      <c r="B159" s="173"/>
      <c r="C159" s="55"/>
      <c r="D159" s="187"/>
      <c r="E159" s="55"/>
      <c r="F159" s="55"/>
      <c r="G159" s="55"/>
      <c r="H159" s="160"/>
      <c r="I159" s="160"/>
      <c r="J159" s="55"/>
      <c r="K159" s="48"/>
      <c r="L159" s="48"/>
      <c r="M159" s="48"/>
      <c r="N159" s="48"/>
      <c r="O159" s="48"/>
      <c r="P159" s="48"/>
    </row>
    <row r="160" spans="1:16" x14ac:dyDescent="0.3">
      <c r="A160" s="55"/>
      <c r="B160" s="173"/>
      <c r="C160" s="55"/>
      <c r="D160" s="187"/>
      <c r="E160" s="55"/>
      <c r="F160" s="55"/>
      <c r="G160" s="55"/>
      <c r="H160" s="160"/>
      <c r="I160" s="160"/>
      <c r="J160" s="55"/>
      <c r="K160" s="48"/>
      <c r="L160" s="48"/>
      <c r="M160" s="48"/>
      <c r="N160" s="48"/>
      <c r="O160" s="48"/>
      <c r="P160" s="48"/>
    </row>
    <row r="161" spans="1:16" x14ac:dyDescent="0.3">
      <c r="A161" s="55"/>
      <c r="B161" s="173"/>
      <c r="C161" s="55"/>
      <c r="D161" s="187"/>
      <c r="E161" s="55"/>
      <c r="F161" s="55"/>
      <c r="G161" s="55"/>
      <c r="H161" s="160"/>
      <c r="I161" s="160"/>
      <c r="J161" s="55"/>
      <c r="K161" s="48"/>
      <c r="L161" s="48"/>
      <c r="M161" s="48"/>
      <c r="N161" s="48"/>
      <c r="O161" s="48"/>
      <c r="P161" s="48"/>
    </row>
    <row r="162" spans="1:16" x14ac:dyDescent="0.3">
      <c r="A162" s="55"/>
      <c r="B162" s="173"/>
      <c r="C162" s="55"/>
      <c r="D162" s="187"/>
      <c r="E162" s="55"/>
      <c r="F162" s="55"/>
      <c r="G162" s="55"/>
      <c r="H162" s="160"/>
      <c r="I162" s="160"/>
      <c r="J162" s="55"/>
      <c r="K162" s="48"/>
      <c r="L162" s="48"/>
      <c r="M162" s="48"/>
      <c r="N162" s="48"/>
      <c r="O162" s="48"/>
      <c r="P162" s="48"/>
    </row>
    <row r="163" spans="1:16" x14ac:dyDescent="0.3">
      <c r="A163" s="55"/>
      <c r="B163" s="173"/>
      <c r="C163" s="55"/>
      <c r="D163" s="187"/>
      <c r="E163" s="55"/>
      <c r="F163" s="55"/>
      <c r="G163" s="55"/>
      <c r="H163" s="160"/>
      <c r="I163" s="160"/>
      <c r="J163" s="55"/>
      <c r="K163" s="48"/>
      <c r="L163" s="48"/>
      <c r="M163" s="48"/>
      <c r="N163" s="48"/>
      <c r="O163" s="48"/>
      <c r="P163" s="48"/>
    </row>
    <row r="164" spans="1:16" x14ac:dyDescent="0.3">
      <c r="A164" s="55"/>
      <c r="B164" s="173"/>
      <c r="C164" s="55"/>
      <c r="D164" s="187"/>
      <c r="E164" s="55"/>
      <c r="F164" s="55"/>
      <c r="G164" s="55"/>
      <c r="H164" s="160"/>
      <c r="I164" s="160"/>
      <c r="J164" s="55"/>
      <c r="K164" s="48"/>
      <c r="L164" s="48"/>
      <c r="M164" s="48"/>
      <c r="N164" s="48"/>
      <c r="O164" s="48"/>
      <c r="P164" s="48"/>
    </row>
    <row r="165" spans="1:16" x14ac:dyDescent="0.3">
      <c r="A165" s="55"/>
      <c r="B165" s="173"/>
      <c r="C165" s="55"/>
      <c r="D165" s="187"/>
      <c r="E165" s="55"/>
      <c r="F165" s="55"/>
      <c r="G165" s="55"/>
      <c r="H165" s="160"/>
      <c r="I165" s="160"/>
      <c r="J165" s="55"/>
      <c r="K165" s="48"/>
      <c r="L165" s="48"/>
      <c r="M165" s="48"/>
      <c r="N165" s="48"/>
      <c r="O165" s="48"/>
      <c r="P165" s="48"/>
    </row>
    <row r="166" spans="1:16" x14ac:dyDescent="0.3">
      <c r="A166" s="55"/>
      <c r="B166" s="173"/>
      <c r="C166" s="55"/>
      <c r="D166" s="187"/>
      <c r="E166" s="55"/>
      <c r="F166" s="55"/>
      <c r="G166" s="55"/>
      <c r="H166" s="160"/>
      <c r="I166" s="160"/>
      <c r="J166" s="55"/>
      <c r="K166" s="48"/>
      <c r="L166" s="48"/>
      <c r="M166" s="48"/>
      <c r="N166" s="48"/>
      <c r="O166" s="48"/>
      <c r="P166" s="48"/>
    </row>
    <row r="167" spans="1:16" x14ac:dyDescent="0.3">
      <c r="A167" s="55"/>
      <c r="B167" s="173"/>
      <c r="C167" s="55"/>
      <c r="D167" s="187"/>
      <c r="E167" s="55"/>
      <c r="F167" s="55"/>
      <c r="G167" s="55"/>
      <c r="H167" s="160"/>
      <c r="I167" s="160"/>
      <c r="J167" s="55"/>
      <c r="K167" s="48"/>
      <c r="L167" s="48"/>
      <c r="M167" s="48"/>
      <c r="N167" s="48"/>
      <c r="O167" s="48"/>
      <c r="P167" s="48"/>
    </row>
    <row r="168" spans="1:16" x14ac:dyDescent="0.3">
      <c r="A168" s="55"/>
      <c r="B168" s="173"/>
      <c r="C168" s="55"/>
      <c r="D168" s="187"/>
      <c r="E168" s="55"/>
      <c r="F168" s="55"/>
      <c r="G168" s="55"/>
      <c r="H168" s="160"/>
      <c r="I168" s="160"/>
      <c r="J168" s="55"/>
      <c r="K168" s="48"/>
      <c r="L168" s="48"/>
      <c r="M168" s="48"/>
      <c r="N168" s="48"/>
      <c r="O168" s="48"/>
      <c r="P168" s="48"/>
    </row>
    <row r="169" spans="1:16" x14ac:dyDescent="0.3">
      <c r="A169" s="55"/>
      <c r="B169" s="173"/>
      <c r="C169" s="55"/>
      <c r="D169" s="187"/>
      <c r="E169" s="55"/>
      <c r="F169" s="55"/>
      <c r="G169" s="55"/>
      <c r="H169" s="160"/>
      <c r="I169" s="160"/>
      <c r="J169" s="55"/>
      <c r="K169" s="48"/>
      <c r="L169" s="48"/>
      <c r="M169" s="48"/>
      <c r="N169" s="48"/>
      <c r="O169" s="48"/>
      <c r="P169" s="48"/>
    </row>
    <row r="170" spans="1:16" x14ac:dyDescent="0.3">
      <c r="A170" s="55"/>
      <c r="B170" s="173"/>
      <c r="C170" s="55"/>
      <c r="D170" s="187"/>
      <c r="E170" s="55"/>
      <c r="F170" s="55"/>
      <c r="G170" s="55"/>
      <c r="H170" s="160"/>
      <c r="I170" s="160"/>
      <c r="J170" s="55"/>
      <c r="K170" s="48"/>
      <c r="L170" s="48"/>
      <c r="M170" s="48"/>
      <c r="N170" s="48"/>
      <c r="O170" s="48"/>
      <c r="P170" s="48"/>
    </row>
    <row r="171" spans="1:16" x14ac:dyDescent="0.3">
      <c r="A171" s="55"/>
      <c r="B171" s="173"/>
      <c r="C171" s="55"/>
      <c r="D171" s="187"/>
      <c r="E171" s="55"/>
      <c r="F171" s="55"/>
      <c r="G171" s="55"/>
      <c r="H171" s="160"/>
      <c r="I171" s="160"/>
      <c r="J171" s="55"/>
      <c r="K171" s="48"/>
      <c r="L171" s="48"/>
      <c r="M171" s="48"/>
      <c r="N171" s="48"/>
      <c r="O171" s="48"/>
      <c r="P171" s="48"/>
    </row>
  </sheetData>
  <sortState xmlns:xlrd2="http://schemas.microsoft.com/office/spreadsheetml/2017/richdata2" ref="A87:P121">
    <sortCondition descending="1" ref="D87:D121"/>
  </sortState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CBAD6-0A94-4C91-9117-0C0B132CFBEE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14FFC-5995-4B75-BC57-43D5EB8DDE1F}">
  <sheetPr codeName="Sheet4"/>
  <dimension ref="B1:S1"/>
  <sheetViews>
    <sheetView workbookViewId="0">
      <selection activeCell="J23" sqref="J23"/>
    </sheetView>
  </sheetViews>
  <sheetFormatPr defaultRowHeight="14.4" x14ac:dyDescent="0.3"/>
  <cols>
    <col min="11" max="11" width="11.6640625" bestFit="1" customWidth="1"/>
    <col min="12" max="12" width="32.109375" bestFit="1" customWidth="1"/>
    <col min="13" max="13" width="32.5546875" bestFit="1" customWidth="1"/>
    <col min="14" max="14" width="25.109375" bestFit="1" customWidth="1"/>
  </cols>
  <sheetData>
    <row r="1" spans="2:19" ht="72" x14ac:dyDescent="0.3">
      <c r="B1" t="s">
        <v>399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s="1" t="s">
        <v>9</v>
      </c>
      <c r="J1" s="1" t="s">
        <v>9</v>
      </c>
      <c r="K1" t="s">
        <v>400</v>
      </c>
      <c r="L1" t="s">
        <v>401</v>
      </c>
      <c r="M1" t="s">
        <v>402</v>
      </c>
      <c r="N1" t="s">
        <v>13</v>
      </c>
      <c r="O1" t="s">
        <v>14</v>
      </c>
      <c r="P1" s="1" t="s">
        <v>15</v>
      </c>
      <c r="Q1" t="s">
        <v>16</v>
      </c>
      <c r="R1" t="s">
        <v>403</v>
      </c>
      <c r="S1" t="s">
        <v>404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28f8ff4-f9ec-40c0-991c-a22fb194b8d4">
      <Terms xmlns="http://schemas.microsoft.com/office/infopath/2007/PartnerControls"/>
    </lcf76f155ced4ddcb4097134ff3c332f>
    <TaxCatchAll xmlns="0c08d0ba-fa6f-43f0-9be0-fc48aeb82e8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06771A04D339438535D8DCFAF74528" ma:contentTypeVersion="18" ma:contentTypeDescription="Create a new document." ma:contentTypeScope="" ma:versionID="29ad885f7a1cfc9d5d83d0cb2a6980aa">
  <xsd:schema xmlns:xsd="http://www.w3.org/2001/XMLSchema" xmlns:xs="http://www.w3.org/2001/XMLSchema" xmlns:p="http://schemas.microsoft.com/office/2006/metadata/properties" xmlns:ns2="e28f8ff4-f9ec-40c0-991c-a22fb194b8d4" xmlns:ns3="0c08d0ba-fa6f-43f0-9be0-fc48aeb82e81" targetNamespace="http://schemas.microsoft.com/office/2006/metadata/properties" ma:root="true" ma:fieldsID="08dbec2ac4d29779dd2063ae638dc1a0" ns2:_="" ns3:_="">
    <xsd:import namespace="e28f8ff4-f9ec-40c0-991c-a22fb194b8d4"/>
    <xsd:import namespace="0c08d0ba-fa6f-43f0-9be0-fc48aeb82e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8f8ff4-f9ec-40c0-991c-a22fb194b8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95b407b-d780-4e27-b5b0-a21abe7461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8d0ba-fa6f-43f0-9be0-fc48aeb82e8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5f627eb-4abc-4813-b718-fe60a6da7cbc}" ma:internalName="TaxCatchAll" ma:showField="CatchAllData" ma:web="0c08d0ba-fa6f-43f0-9be0-fc48aeb82e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46A944-6801-466A-9A5C-B6A01A96BF18}">
  <ds:schemaRefs>
    <ds:schemaRef ds:uri="http://schemas.microsoft.com/office/2006/metadata/properties"/>
    <ds:schemaRef ds:uri="http://www.w3.org/2000/xmlns/"/>
    <ds:schemaRef ds:uri="e28f8ff4-f9ec-40c0-991c-a22fb194b8d4"/>
    <ds:schemaRef ds:uri="http://schemas.microsoft.com/office/infopath/2007/PartnerControls"/>
    <ds:schemaRef ds:uri="0c08d0ba-fa6f-43f0-9be0-fc48aeb82e81"/>
    <ds:schemaRef ds:uri="http://www.w3.org/2001/XMLSchema-instance"/>
  </ds:schemaRefs>
</ds:datastoreItem>
</file>

<file path=customXml/itemProps2.xml><?xml version="1.0" encoding="utf-8"?>
<ds:datastoreItem xmlns:ds="http://schemas.openxmlformats.org/officeDocument/2006/customXml" ds:itemID="{5091AFD8-5663-422B-B298-62D145535E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3F4C9F-B246-4ED6-8277-0EAC128370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8f8ff4-f9ec-40c0-991c-a22fb194b8d4"/>
    <ds:schemaRef ds:uri="0c08d0ba-fa6f-43f0-9be0-fc48aeb82e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FY 24-25</vt:lpstr>
      <vt:lpstr>Fixed Asset FY89-24</vt:lpstr>
      <vt:lpstr>FY 23-24</vt:lpstr>
      <vt:lpstr>FY 22-23</vt:lpstr>
      <vt:lpstr>'FY 24-25'!Print_Area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Stephanie Sanders</dc:creator>
  <cp:keywords/>
  <dc:description/>
  <cp:lastModifiedBy>Megan Catmull – Assistant General Manager</cp:lastModifiedBy>
  <cp:revision/>
  <dcterms:created xsi:type="dcterms:W3CDTF">2018-02-12T18:57:02Z</dcterms:created>
  <dcterms:modified xsi:type="dcterms:W3CDTF">2026-01-08T18:20:31Z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0x0101009206771A04D339438535D8DCFAF74528</vt:lpwstr>
  </property>
  <property fmtid="{D5CDD505-2E9C-101B-9397-08002B2CF9AE}" pid="3" name="MediaServiceImageTags">
    <vt:lpwstr/>
  </property>
</Properties>
</file>